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7380" windowHeight="8970" activeTab="2"/>
  </bookViews>
  <sheets>
    <sheet name="FORMSRK" sheetId="1" r:id="rId1"/>
    <sheet name="Özsermaye Değişim Tablosu" sheetId="2" r:id="rId2"/>
    <sheet name="Nakit Akım Tablosu " sheetId="3" r:id="rId3"/>
  </sheets>
  <externalReferences>
    <externalReference r:id="rId6"/>
    <externalReference r:id="rId7"/>
  </externalReferences>
  <definedNames>
    <definedName name="_xlnm.Print_Area" localSheetId="0">'FORMSRK'!$A$1:$G$106</definedName>
    <definedName name="RECORDER">'[1]FORMSRK'!$B$3:$B$17</definedName>
  </definedNames>
  <calcPr fullCalcOnLoad="1"/>
</workbook>
</file>

<file path=xl/sharedStrings.xml><?xml version="1.0" encoding="utf-8"?>
<sst xmlns="http://schemas.openxmlformats.org/spreadsheetml/2006/main" count="1001" uniqueCount="862">
  <si>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</si>
  <si>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</si>
  <si>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</si>
  <si>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</si>
  <si>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</si>
  <si>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</si>
  <si>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</si>
  <si>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</si>
  <si>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</si>
  <si>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</si>
  <si>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</si>
  <si>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</si>
  <si>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</si>
  <si>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</si>
  <si>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</si>
  <si>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</si>
  <si>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</si>
  <si>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</si>
  <si>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</si>
  <si>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</si>
  <si>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</si>
  <si>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</si>
  <si>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</si>
  <si>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</si>
  <si>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</si>
  <si>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</si>
  <si>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</si>
  <si>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</si>
  <si>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</si>
  <si>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</si>
  <si>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</si>
  <si>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</si>
  <si>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</si>
  <si>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</si>
  <si>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</si>
  <si>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</si>
  <si>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</si>
  <si>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</si>
  <si>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</si>
  <si>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</si>
  <si>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</si>
  <si>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</si>
  <si>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</si>
  <si>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</si>
  <si>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</si>
  <si>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</si>
  <si>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</si>
  <si>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</si>
  <si>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</si>
  <si>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</si>
  <si>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</si>
  <si>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</si>
  <si>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</si>
  <si>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</si>
  <si>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</si>
  <si>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</si>
  <si>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</si>
  <si>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</si>
  <si>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</si>
  <si>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</si>
  <si>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</si>
  <si>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</si>
  <si>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</si>
  <si>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</si>
  <si>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</si>
  <si>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</si>
  <si>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</si>
  <si>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</si>
  <si>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</si>
  <si>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</si>
  <si>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</si>
  <si>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</si>
  <si>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</si>
  <si>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</si>
  <si>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</si>
  <si>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</si>
  <si>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</si>
  <si>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</si>
  <si>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</si>
  <si>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</si>
  <si>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</si>
  <si>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</si>
  <si>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</si>
  <si>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</si>
  <si>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</si>
  <si>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</si>
  <si>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</si>
  <si>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</si>
  <si>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</si>
  <si>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</si>
  <si>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</si>
  <si>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</si>
  <si>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</si>
  <si>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</si>
  <si>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</si>
  <si>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</si>
  <si>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</si>
  <si>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</si>
  <si>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</si>
  <si>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</si>
  <si>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</si>
  <si>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</si>
  <si>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</si>
  <si>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</si>
  <si>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</si>
  <si>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</si>
  <si>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</si>
  <si>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</si>
  <si>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</si>
  <si>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</si>
  <si>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</si>
  <si>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</si>
  <si>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</si>
  <si>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</si>
  <si>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</si>
  <si>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</si>
  <si>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</si>
  <si>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</si>
  <si>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</si>
  <si>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</si>
  <si>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</si>
  <si>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</si>
  <si>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</si>
  <si>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</si>
  <si>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</si>
  <si>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</si>
  <si>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</si>
  <si>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</si>
  <si>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</si>
  <si>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</si>
  <si>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</si>
  <si>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</si>
  <si>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</si>
  <si>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</si>
  <si>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</si>
  <si>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</si>
  <si>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</si>
  <si>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</si>
  <si>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</si>
  <si>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</si>
  <si>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</si>
  <si>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</si>
  <si>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</si>
  <si>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</si>
  <si>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</si>
  <si>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</si>
  <si>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</si>
  <si>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</si>
  <si>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</si>
  <si>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</si>
  <si>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</si>
  <si>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</si>
  <si>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</si>
  <si>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</si>
  <si>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</si>
  <si>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</si>
  <si>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</si>
  <si>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</si>
  <si>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</si>
  <si>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</si>
  <si>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</si>
  <si>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</si>
  <si>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</si>
  <si>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</si>
  <si>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</si>
  <si>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</si>
  <si>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</si>
  <si>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</si>
  <si>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</si>
  <si>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</si>
  <si>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</si>
  <si>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</si>
  <si>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</si>
  <si>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</si>
  <si>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</si>
  <si>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</si>
  <si>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</si>
  <si>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</si>
  <si>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</si>
  <si>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</si>
  <si>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</si>
  <si>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</si>
  <si>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</si>
  <si>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</si>
  <si>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</si>
  <si>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</si>
  <si>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</si>
  <si>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</si>
  <si>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</si>
  <si>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</si>
  <si>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</si>
  <si>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</si>
  <si>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</si>
  <si>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</si>
  <si>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</si>
  <si>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</si>
  <si>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</si>
  <si>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</si>
  <si>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</si>
  <si>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</si>
  <si>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</si>
  <si>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</si>
  <si>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</si>
  <si>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</si>
  <si>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</si>
  <si>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</si>
  <si>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</si>
  <si>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</si>
  <si>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</si>
  <si>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</si>
  <si>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</si>
  <si>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</si>
  <si>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</si>
  <si>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</si>
  <si>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</si>
  <si>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</si>
  <si>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</si>
  <si>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</si>
  <si>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</si>
  <si>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</si>
  <si>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</si>
  <si>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</si>
  <si>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</si>
  <si>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</si>
  <si>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</si>
  <si>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</si>
  <si>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</si>
  <si>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</si>
  <si>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</si>
  <si>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</si>
  <si>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</si>
  <si>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</si>
  <si>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</si>
  <si>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</si>
  <si>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</si>
  <si>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</si>
  <si>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</si>
  <si>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</si>
  <si>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</si>
  <si>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</si>
  <si>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</si>
  <si>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</si>
  <si>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</si>
  <si>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</si>
  <si>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</si>
  <si>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</si>
  <si>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</si>
  <si>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</si>
  <si>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</si>
  <si>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</si>
  <si>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</si>
  <si>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</si>
  <si>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</si>
  <si>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</si>
  <si>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</si>
  <si>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</si>
  <si>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</si>
  <si>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</si>
  <si>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</si>
  <si>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</si>
  <si>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</si>
  <si>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</si>
  <si>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</si>
  <si>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</si>
  <si>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</si>
  <si>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</si>
  <si>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</si>
  <si>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</si>
  <si>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</si>
  <si>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</si>
  <si>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</si>
  <si>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</si>
  <si>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</si>
  <si>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</si>
  <si>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</si>
  <si>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</si>
  <si>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</si>
  <si>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</si>
  <si>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</si>
  <si>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</si>
  <si>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</si>
  <si>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</si>
  <si>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</si>
  <si>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</si>
  <si>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</si>
  <si>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</si>
  <si>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</si>
  <si>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</si>
  <si>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</si>
  <si>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</si>
  <si>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</si>
  <si>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</si>
  <si>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</si>
  <si>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</si>
  <si>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</si>
  <si>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</si>
  <si>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</si>
  <si>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</si>
  <si>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</si>
  <si>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</si>
  <si>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</si>
  <si>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</si>
  <si>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</si>
  <si>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</si>
  <si>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</si>
  <si>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</si>
  <si>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</si>
  <si>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</si>
  <si>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</si>
  <si>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</si>
  <si>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</si>
  <si>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</si>
  <si>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</si>
  <si>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</si>
  <si>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</si>
  <si>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</si>
  <si>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</si>
  <si>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</si>
  <si>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</si>
  <si>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</si>
  <si>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</si>
  <si>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</si>
  <si>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</si>
  <si>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</si>
  <si>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</si>
  <si>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</si>
  <si>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</si>
  <si>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</si>
  <si>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</si>
  <si>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</si>
  <si>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</si>
  <si>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</si>
  <si>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</si>
  <si>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</si>
  <si>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</si>
  <si>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</si>
  <si>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</si>
  <si>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</si>
  <si>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</si>
  <si>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</si>
  <si>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</si>
  <si>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</si>
  <si>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</si>
  <si>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</si>
  <si>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</si>
  <si>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</si>
  <si>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</si>
  <si>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</si>
  <si>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</si>
  <si>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</si>
  <si>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</si>
  <si>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</si>
  <si>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</si>
  <si>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</si>
  <si>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</si>
  <si>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</si>
  <si>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</si>
  <si>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</si>
  <si>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</si>
  <si>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</si>
  <si>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</si>
  <si>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</si>
  <si>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</si>
  <si>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</si>
  <si>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</si>
  <si>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</si>
  <si>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</si>
  <si>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</si>
  <si>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</si>
  <si>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</si>
  <si>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</si>
  <si>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</si>
  <si>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</si>
  <si>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</si>
  <si>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</si>
  <si>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</si>
  <si>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</si>
  <si>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</si>
  <si>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</si>
  <si>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</si>
  <si>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</si>
  <si>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</si>
  <si>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</si>
  <si>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</si>
  <si>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</si>
  <si>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</si>
  <si>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</si>
  <si>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</si>
  <si>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</si>
  <si>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</si>
  <si>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</si>
  <si>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</si>
  <si>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</si>
  <si>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</si>
  <si>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</si>
  <si>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</si>
  <si>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</si>
  <si>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</si>
  <si>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</si>
  <si>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</si>
  <si>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</si>
  <si>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</si>
  <si>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</si>
  <si>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</si>
  <si>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</si>
  <si>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</si>
  <si>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</si>
  <si>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</si>
  <si>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</si>
  <si>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</si>
  <si>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</si>
  <si>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</si>
  <si>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</si>
  <si>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</si>
  <si>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</si>
  <si>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</si>
  <si>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</si>
  <si>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</si>
  <si>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</si>
  <si>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</si>
  <si>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</si>
  <si>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</si>
  <si>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</si>
  <si>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</si>
  <si>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</si>
  <si>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</si>
  <si>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</si>
  <si>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</si>
  <si>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</si>
  <si>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</si>
  <si>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</si>
  <si>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</si>
  <si>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</si>
  <si>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</si>
  <si>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</si>
  <si>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</si>
  <si>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</si>
  <si>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</si>
  <si>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</si>
  <si>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</si>
  <si>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</si>
  <si>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</si>
  <si>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</si>
  <si>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</si>
  <si>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</si>
  <si>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</si>
  <si>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</si>
  <si>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</si>
  <si>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</si>
  <si>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</si>
  <si>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</si>
  <si>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</si>
  <si>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</si>
  <si>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</si>
  <si>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</si>
  <si>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</si>
  <si>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</si>
  <si>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</si>
  <si>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</si>
  <si>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</si>
  <si>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</si>
  <si>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</si>
  <si>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</si>
  <si>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</si>
  <si>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</si>
  <si>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</si>
  <si>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</si>
  <si>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</si>
  <si>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</si>
  <si>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</si>
  <si>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</si>
  <si>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</si>
  <si>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</si>
  <si>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</si>
  <si>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</si>
  <si>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</si>
  <si>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</si>
  <si>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</si>
  <si>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</si>
  <si>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</si>
  <si>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</si>
  <si>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</si>
  <si>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</si>
  <si>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</si>
  <si>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</si>
  <si>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</si>
  <si>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</si>
  <si>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</si>
  <si>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</si>
  <si>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</si>
  <si>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</si>
  <si>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</si>
  <si>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</si>
  <si>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</si>
  <si>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</si>
  <si>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</si>
  <si>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</si>
  <si>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</si>
  <si>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</si>
  <si>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</si>
  <si>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</si>
  <si>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</si>
  <si>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</si>
  <si>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</si>
  <si>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</si>
  <si>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</si>
  <si>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</si>
  <si>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</si>
  <si>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</si>
  <si>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</si>
  <si>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</si>
  <si>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</si>
  <si>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</si>
  <si>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</si>
  <si>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</si>
  <si>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</si>
  <si>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</si>
  <si>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</si>
  <si>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</si>
  <si>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</si>
  <si>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</si>
  <si>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</si>
  <si>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</si>
  <si>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</si>
  <si>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</si>
  <si>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</si>
  <si>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</si>
  <si>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</si>
  <si>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</si>
  <si>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</si>
  <si>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</si>
  <si>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</si>
  <si>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</si>
  <si>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</si>
  <si>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</si>
  <si>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</si>
  <si>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</si>
  <si>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</si>
  <si>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</si>
  <si>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</si>
  <si>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</si>
  <si>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</si>
  <si>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</si>
  <si>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</si>
  <si>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</si>
  <si>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</si>
  <si>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</si>
  <si>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</si>
  <si>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</si>
  <si>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</si>
  <si>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</si>
  <si>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</si>
  <si>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</si>
  <si>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</si>
  <si>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</si>
  <si>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</si>
  <si>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</si>
  <si>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</si>
  <si>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</si>
  <si>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</si>
  <si>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</si>
  <si>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</si>
  <si>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</si>
  <si>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</si>
  <si>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</si>
  <si>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</si>
  <si>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</si>
  <si>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</si>
  <si>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</si>
  <si>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</si>
  <si>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</si>
  <si>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</si>
  <si>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</si>
  <si>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</si>
  <si>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</si>
  <si>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</si>
  <si>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</si>
  <si>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</si>
  <si>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</si>
  <si>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</si>
  <si>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</si>
  <si>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</si>
  <si>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</si>
  <si>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</si>
  <si>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</si>
  <si>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</si>
  <si>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</si>
  <si>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</si>
  <si>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</si>
  <si>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</si>
  <si>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</si>
  <si>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</si>
  <si>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</si>
  <si>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</si>
  <si>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</si>
  <si>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</si>
  <si>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</si>
  <si>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</si>
  <si>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</si>
  <si>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</si>
  <si>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</si>
  <si>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</si>
  <si>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</si>
  <si>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</si>
  <si>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</si>
  <si>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</si>
  <si>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</si>
  <si>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</si>
  <si>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</si>
  <si>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</si>
  <si>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</si>
  <si>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</si>
  <si>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</si>
  <si>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</si>
  <si>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</si>
  <si>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</si>
  <si>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</si>
  <si>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</si>
  <si>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</si>
  <si>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</si>
  <si>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</si>
  <si>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</si>
  <si>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</si>
  <si>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</si>
  <si>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</si>
  <si>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</si>
  <si>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</si>
  <si>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</si>
  <si>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</si>
  <si>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</si>
  <si>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</si>
  <si>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</si>
  <si>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</si>
  <si>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</si>
  <si>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</si>
  <si>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</si>
  <si>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</si>
  <si>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</si>
  <si>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</si>
  <si>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</si>
  <si>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</si>
  <si>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</si>
  <si>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</si>
  <si>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</si>
  <si>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</si>
  <si>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</si>
  <si>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</si>
  <si>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</si>
  <si>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</si>
  <si>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</si>
  <si>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</si>
  <si>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</si>
  <si>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</si>
  <si>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</si>
  <si>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</si>
  <si>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</si>
  <si>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</si>
  <si>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</si>
  <si>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</si>
  <si>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</si>
  <si>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</si>
  <si>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</si>
  <si>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</si>
  <si>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</si>
  <si>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</si>
  <si>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</si>
  <si>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</si>
  <si>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</si>
  <si>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</si>
  <si>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</si>
  <si>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</si>
  <si>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</si>
  <si>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</si>
  <si>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</si>
  <si>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</si>
  <si>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</si>
  <si>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</si>
  <si>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</si>
  <si>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</si>
  <si>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</si>
  <si>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</si>
  <si>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</si>
  <si>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</si>
  <si>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</si>
  <si>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</si>
  <si>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</si>
  <si>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</si>
  <si>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</si>
  <si>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</si>
  <si>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</si>
  <si>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</si>
  <si>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</si>
  <si>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</si>
  <si>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</si>
  <si>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</si>
  <si>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</si>
  <si>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</si>
  <si>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</si>
  <si>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</si>
  <si>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</si>
  <si>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</si>
  <si>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</si>
  <si>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</si>
  <si>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</si>
  <si>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</si>
  <si>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</si>
  <si>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</si>
  <si>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</si>
  <si>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</si>
  <si>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</si>
  <si>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</si>
  <si>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</si>
  <si>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</si>
  <si>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</si>
  <si>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</si>
  <si>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</si>
  <si>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</si>
  <si>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</si>
  <si>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</si>
  <si>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</si>
  <si>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</si>
  <si>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</si>
  <si>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</si>
  <si>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</si>
  <si>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</si>
  <si>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</si>
  <si>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</si>
  <si>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</si>
  <si>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</si>
  <si>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</si>
  <si>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</si>
  <si>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</si>
  <si>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</si>
  <si>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</si>
  <si>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</si>
  <si>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</si>
  <si>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</si>
  <si>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</si>
  <si>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</si>
  <si>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</si>
  <si>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</si>
  <si>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</si>
  <si>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</si>
  <si>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</si>
  <si>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</si>
  <si>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</si>
  <si>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</si>
  <si>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</si>
  <si>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</si>
  <si>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</si>
  <si>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</si>
  <si>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</si>
  <si>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</si>
  <si>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</si>
  <si>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</si>
  <si>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</si>
  <si>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</si>
  <si>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</si>
  <si>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</si>
  <si>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</si>
  <si>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</si>
  <si>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</si>
  <si>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</si>
  <si>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</si>
  <si>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</si>
  <si>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</si>
  <si>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</si>
  <si>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</si>
  <si>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</si>
  <si>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</si>
  <si>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</si>
  <si>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</si>
  <si>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</si>
  <si>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</si>
  <si>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</si>
  <si>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</si>
  <si>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</si>
  <si>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</si>
  <si>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</si>
  <si>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</si>
  <si>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</si>
  <si>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</si>
  <si>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</si>
  <si>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</si>
  <si>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</si>
  <si>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</si>
  <si>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</si>
  <si>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</si>
  <si>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</si>
  <si>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</si>
  <si>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</si>
  <si>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</si>
  <si>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</si>
  <si>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</si>
  <si>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</si>
  <si>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</si>
  <si>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</si>
  <si>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</si>
  <si>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</si>
  <si>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</si>
  <si>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</si>
  <si>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</si>
  <si>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</si>
  <si>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</si>
  <si>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</si>
  <si>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</si>
  <si>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</si>
  <si>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</si>
  <si>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</si>
  <si>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</si>
  <si>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</si>
  <si>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</si>
  <si>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</si>
  <si>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</si>
  <si>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</si>
  <si>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</si>
  <si>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</si>
  <si>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</si>
  <si>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</si>
  <si>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</si>
  <si>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</si>
  <si>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</si>
  <si>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</si>
  <si>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</si>
  <si>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</si>
  <si>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</si>
  <si>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</si>
  <si>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</si>
  <si>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</si>
  <si>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</si>
  <si>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</si>
  <si>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</si>
  <si>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</si>
  <si>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</si>
  <si>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</si>
  <si>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</si>
  <si>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</si>
  <si>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</si>
  <si>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</si>
  <si>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</si>
  <si>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</si>
  <si>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</si>
  <si>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</si>
  <si>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Ana ortaklık dışı sermaye artışı ödemesi</t>
  </si>
  <si>
    <t xml:space="preserve">
Geçmiş</t>
  </si>
  <si>
    <t>31.12.2010</t>
  </si>
  <si>
    <t>01.01.2010- 
31.12.2010</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</si>
  <si>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</si>
  <si>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</si>
  <si>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</si>
  <si>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</si>
  <si>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</si>
  <si>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</si>
  <si>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</si>
  <si>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</si>
  <si>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</si>
  <si>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Geçmiş Yıl Karının Transferi</t>
  </si>
  <si>
    <t>Geçmiş Yıllar Kar / Zararları</t>
  </si>
  <si>
    <t>Toplam
Özkaynaklar</t>
  </si>
  <si>
    <t>Etkin Pay Değişimi</t>
  </si>
  <si>
    <t>31.12.2011</t>
  </si>
  <si>
    <t>01.01.2011- 
31.12.2011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</si>
</sst>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s>
  <fonts count="71">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10"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4">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55"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5"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alignment horizontal="left" vertical="center"/>
      <protection hidden="1"/>
    </xf>
    <xf numFmtId="0" fontId="17" fillId="0" borderId="0" xfId="55"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32" borderId="11" xfId="0" applyFont="1" applyFill="1" applyBorder="1" applyAlignment="1">
      <alignment horizontal="center" wrapText="1"/>
    </xf>
    <xf numFmtId="0" fontId="4" fillId="32" borderId="12" xfId="0" applyFont="1" applyFill="1" applyBorder="1" applyAlignment="1">
      <alignment horizontal="justify" vertical="top" wrapText="1"/>
    </xf>
    <xf numFmtId="0" fontId="5" fillId="32" borderId="12" xfId="0" applyFont="1" applyFill="1" applyBorder="1" applyAlignment="1">
      <alignment horizontal="right" wrapText="1"/>
    </xf>
    <xf numFmtId="0" fontId="5" fillId="32" borderId="12" xfId="0" applyFont="1" applyFill="1" applyBorder="1" applyAlignment="1">
      <alignment horizontal="center" wrapText="1"/>
    </xf>
    <xf numFmtId="184" fontId="15" fillId="32" borderId="0" xfId="0" applyNumberFormat="1" applyFont="1" applyFill="1" applyAlignment="1">
      <alignment horizontal="justify" vertical="top" wrapText="1"/>
    </xf>
    <xf numFmtId="0" fontId="4" fillId="32" borderId="0" xfId="0" applyFont="1" applyFill="1" applyAlignment="1">
      <alignment vertical="top" wrapText="1"/>
    </xf>
    <xf numFmtId="0" fontId="4" fillId="32" borderId="0" xfId="0" applyFont="1" applyFill="1" applyAlignment="1">
      <alignment horizontal="justify" vertical="top" wrapText="1"/>
    </xf>
    <xf numFmtId="0" fontId="17" fillId="32" borderId="0" xfId="0" applyFont="1" applyFill="1" applyAlignment="1">
      <alignment horizontal="justify" vertical="top" wrapText="1"/>
    </xf>
    <xf numFmtId="184" fontId="15" fillId="32"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32" borderId="0" xfId="0" applyNumberFormat="1" applyFont="1" applyFill="1" applyBorder="1" applyAlignment="1">
      <alignment horizontal="right"/>
    </xf>
    <xf numFmtId="185" fontId="27" fillId="32" borderId="0" xfId="0" applyNumberFormat="1" applyFont="1" applyFill="1" applyBorder="1" applyAlignment="1">
      <alignment horizontal="right"/>
    </xf>
    <xf numFmtId="185" fontId="28" fillId="32" borderId="0" xfId="0" applyNumberFormat="1" applyFont="1" applyFill="1" applyBorder="1" applyAlignment="1">
      <alignment horizontal="right"/>
    </xf>
    <xf numFmtId="38" fontId="5" fillId="32" borderId="0" xfId="0" applyNumberFormat="1" applyFont="1" applyFill="1" applyBorder="1" applyAlignment="1" applyProtection="1">
      <alignment horizontal="left" vertical="center"/>
      <protection/>
    </xf>
    <xf numFmtId="185" fontId="15" fillId="32" borderId="0" xfId="0" applyNumberFormat="1" applyFont="1" applyFill="1" applyAlignment="1">
      <alignment horizontal="right"/>
    </xf>
    <xf numFmtId="0" fontId="5" fillId="32" borderId="11" xfId="0" applyFont="1" applyFill="1" applyBorder="1" applyAlignment="1">
      <alignment horizontal="right" wrapText="1"/>
    </xf>
    <xf numFmtId="0" fontId="4" fillId="32" borderId="0" xfId="0" applyFont="1" applyFill="1" applyAlignment="1">
      <alignment horizontal="center" vertical="top" wrapText="1"/>
    </xf>
    <xf numFmtId="185" fontId="17" fillId="32"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32" borderId="13" xfId="0" applyNumberFormat="1" applyFont="1" applyFill="1" applyBorder="1" applyAlignment="1">
      <alignment horizontal="right"/>
    </xf>
    <xf numFmtId="185" fontId="5" fillId="32" borderId="12" xfId="0" applyNumberFormat="1" applyFont="1" applyFill="1" applyBorder="1" applyAlignment="1">
      <alignment horizontal="right" wrapText="1"/>
    </xf>
    <xf numFmtId="185" fontId="5" fillId="32"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18" fillId="0" borderId="0" xfId="0" applyNumberFormat="1" applyFont="1" applyBorder="1" applyAlignment="1" applyProtection="1">
      <alignment horizontal="centerContinuous" vertical="center" wrapText="1"/>
      <protection/>
    </xf>
    <xf numFmtId="185" fontId="14" fillId="0" borderId="0" xfId="0" applyNumberFormat="1" applyFont="1" applyBorder="1" applyAlignment="1" applyProtection="1">
      <alignment horizontal="right" vertical="center" wrapText="1"/>
      <protection locked="0"/>
    </xf>
    <xf numFmtId="185" fontId="5" fillId="0" borderId="10" xfId="0" applyNumberFormat="1" applyFont="1" applyBorder="1" applyAlignment="1" applyProtection="1">
      <alignment horizontal="right" wrapText="1"/>
      <protection locked="0"/>
    </xf>
    <xf numFmtId="0" fontId="4" fillId="32" borderId="12" xfId="0" applyFont="1" applyFill="1" applyBorder="1" applyAlignment="1">
      <alignment horizontal="center" vertical="top" wrapText="1"/>
    </xf>
    <xf numFmtId="0" fontId="5" fillId="32" borderId="11" xfId="0" applyFont="1" applyFill="1" applyBorder="1" applyAlignment="1">
      <alignment horizontal="center" vertical="top" wrapText="1"/>
    </xf>
    <xf numFmtId="0" fontId="5" fillId="32" borderId="12" xfId="0" applyFont="1" applyFill="1" applyBorder="1" applyAlignment="1">
      <alignment horizontal="center" vertical="top" wrapText="1"/>
    </xf>
    <xf numFmtId="0" fontId="17" fillId="32" borderId="0" xfId="0" applyFont="1" applyFill="1" applyAlignment="1">
      <alignment horizontal="center" vertical="top" wrapText="1"/>
    </xf>
    <xf numFmtId="0" fontId="5" fillId="32"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32" borderId="0" xfId="0" applyFont="1" applyFill="1" applyAlignment="1">
      <alignment wrapText="1"/>
    </xf>
    <xf numFmtId="0" fontId="29" fillId="32" borderId="0" xfId="0" applyFont="1" applyFill="1" applyAlignment="1">
      <alignment horizontal="center" wrapText="1"/>
    </xf>
    <xf numFmtId="185" fontId="5" fillId="0" borderId="0" xfId="0" applyNumberFormat="1" applyFont="1" applyAlignment="1">
      <alignment horizontal="right"/>
    </xf>
    <xf numFmtId="185" fontId="5" fillId="32" borderId="0" xfId="0" applyNumberFormat="1" applyFont="1" applyFill="1" applyAlignment="1">
      <alignment horizontal="right"/>
    </xf>
    <xf numFmtId="185" fontId="4" fillId="32"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0" fontId="5" fillId="0" borderId="10" xfId="0" applyNumberFormat="1" applyFont="1" applyBorder="1" applyAlignment="1" applyProtection="1">
      <alignment horizontal="right" wrapText="1"/>
      <protection locked="0"/>
    </xf>
    <xf numFmtId="196" fontId="5" fillId="0" borderId="0" xfId="0" applyNumberFormat="1" applyFont="1" applyBorder="1" applyAlignment="1" applyProtection="1">
      <alignment horizontal="right" vertical="center"/>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5" fillId="0" borderId="0" xfId="0" applyNumberFormat="1" applyFont="1" applyBorder="1" applyAlignment="1" applyProtection="1">
      <alignment horizontal="right" wrapText="1"/>
      <protection locked="0"/>
    </xf>
    <xf numFmtId="180" fontId="5" fillId="0" borderId="0" xfId="0" applyNumberFormat="1" applyFont="1" applyBorder="1" applyAlignment="1" applyProtection="1">
      <alignment horizontal="right" wrapText="1"/>
      <protection locked="0"/>
    </xf>
    <xf numFmtId="185" fontId="4" fillId="32" borderId="0" xfId="0" applyNumberFormat="1" applyFont="1" applyFill="1" applyBorder="1" applyAlignment="1" applyProtection="1">
      <alignment horizontal="right" vertical="center"/>
      <protection/>
    </xf>
    <xf numFmtId="2" fontId="15" fillId="32" borderId="13" xfId="0" applyNumberFormat="1" applyFont="1" applyFill="1" applyBorder="1" applyAlignment="1">
      <alignment horizontal="center" vertical="top" wrapText="1"/>
    </xf>
    <xf numFmtId="185" fontId="15" fillId="32" borderId="0" xfId="0" applyNumberFormat="1" applyFont="1" applyFill="1" applyAlignment="1">
      <alignment/>
    </xf>
    <xf numFmtId="182" fontId="18" fillId="0" borderId="0" xfId="0" applyNumberFormat="1" applyFont="1" applyBorder="1" applyAlignment="1" applyProtection="1">
      <alignment horizontal="right" vertical="center" wrapText="1"/>
      <protection/>
    </xf>
    <xf numFmtId="0" fontId="4" fillId="32" borderId="11" xfId="0" applyFont="1" applyFill="1" applyBorder="1" applyAlignment="1">
      <alignment horizontal="justify" vertical="top" wrapText="1"/>
    </xf>
    <xf numFmtId="0" fontId="4" fillId="32" borderId="12" xfId="0" applyFont="1" applyFill="1" applyBorder="1" applyAlignment="1">
      <alignment horizontal="justify" vertical="top" wrapText="1"/>
    </xf>
    <xf numFmtId="0" fontId="5" fillId="32" borderId="11" xfId="0" applyFont="1" applyFill="1" applyBorder="1" applyAlignment="1">
      <alignment horizontal="right" wrapText="1"/>
    </xf>
    <xf numFmtId="0" fontId="5" fillId="32" borderId="12" xfId="0" applyFont="1" applyFill="1" applyBorder="1" applyAlignment="1">
      <alignment horizontal="right" wrapText="1"/>
    </xf>
    <xf numFmtId="0" fontId="5" fillId="32" borderId="11" xfId="0" applyFont="1" applyFill="1" applyBorder="1" applyAlignment="1">
      <alignment horizontal="center" wrapText="1"/>
    </xf>
    <xf numFmtId="0" fontId="5" fillId="32"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_DoganHoldSPK30-4-2003.enflasyon"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RSTL%20UFRS_UMS%20Kons%2020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ris"/>
      <sheetName val="Finansal Tablolar"/>
      <sheetName val="Nakit Akım Tablosu"/>
      <sheetName val="Oz Kaynak Degisim Tablosu"/>
    </sheetNames>
    <sheetDataSet>
      <sheetData sheetId="0">
        <row r="106">
          <cell r="C106">
            <v>0.0032769166666666663</v>
          </cell>
        </row>
        <row r="108">
          <cell r="C108">
            <v>0.0032769166666666663</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zoomScale="110" zoomScaleNormal="110" zoomScalePageLayoutView="0" workbookViewId="0" topLeftCell="A30">
      <selection activeCell="F49" sqref="F49"/>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IF(ISERROR(INDEX($AA$249:$AB$1998,MATCH($G$1,$AA$249:$AA$1998,0),2)),"HİSSE KODUNUZ HATALI!",INDEX($AA$249:$AB$1998,MATCH($G$1,$AA$249:$AA$1998,0),2))</f>
        <v>KRİSTAL KOLA VE MEŞRUBAT SANAYİ TİCARET A.Ş.</v>
      </c>
      <c r="B1" s="35"/>
      <c r="C1" s="36"/>
      <c r="D1" s="36"/>
      <c r="E1" s="36"/>
      <c r="F1" s="36"/>
      <c r="G1" s="20" t="s">
        <v>763</v>
      </c>
      <c r="H1" s="21"/>
      <c r="I1" s="1"/>
      <c r="J1" s="2"/>
      <c r="K1" s="2"/>
      <c r="L1" s="3"/>
      <c r="AF1" s="5"/>
      <c r="AG1" s="6"/>
      <c r="AJ1" s="6"/>
      <c r="AK1" s="6"/>
    </row>
    <row r="2" spans="1:12" ht="12.75">
      <c r="A2" s="75" t="s">
        <v>826</v>
      </c>
      <c r="B2" s="37"/>
      <c r="C2" s="145" t="s">
        <v>583</v>
      </c>
      <c r="D2" s="145"/>
      <c r="E2" s="38"/>
      <c r="F2" s="38"/>
      <c r="G2" s="22"/>
      <c r="H2" s="22"/>
      <c r="I2" s="12"/>
      <c r="J2" s="2"/>
      <c r="K2" s="2"/>
      <c r="L2" s="2"/>
    </row>
    <row r="3" spans="1:12" ht="18" customHeight="1">
      <c r="A3" s="76" t="s">
        <v>762</v>
      </c>
      <c r="B3" s="39"/>
      <c r="C3" s="40" t="s">
        <v>835</v>
      </c>
      <c r="D3" s="40" t="s">
        <v>835</v>
      </c>
      <c r="E3" s="40"/>
      <c r="F3" s="40"/>
      <c r="G3" s="23"/>
      <c r="H3" s="23"/>
      <c r="I3" s="7"/>
      <c r="J3" s="2"/>
      <c r="K3" s="2"/>
      <c r="L3" s="2"/>
    </row>
    <row r="4" spans="1:12" s="16" customFormat="1" ht="24.75" customHeight="1">
      <c r="A4" s="41"/>
      <c r="B4" s="42" t="s">
        <v>807</v>
      </c>
      <c r="C4" s="107" t="s">
        <v>860</v>
      </c>
      <c r="D4" s="107" t="s">
        <v>845</v>
      </c>
      <c r="E4" s="129"/>
      <c r="F4" s="129"/>
      <c r="G4" s="24"/>
      <c r="H4" s="24"/>
      <c r="I4" s="14"/>
      <c r="J4" s="15"/>
      <c r="K4" s="15"/>
      <c r="L4" s="15"/>
    </row>
    <row r="5" spans="1:12" ht="11.25" customHeight="1">
      <c r="A5" s="43" t="s">
        <v>553</v>
      </c>
      <c r="B5" s="44" t="s">
        <v>764</v>
      </c>
      <c r="C5" s="102" t="s">
        <v>764</v>
      </c>
      <c r="D5" s="102" t="s">
        <v>764</v>
      </c>
      <c r="E5" s="102"/>
      <c r="F5" s="102"/>
      <c r="G5" s="25"/>
      <c r="H5" s="25"/>
      <c r="I5" s="8"/>
      <c r="J5" s="2"/>
      <c r="K5" s="2"/>
      <c r="L5" s="2"/>
    </row>
    <row r="6" spans="1:12" ht="11.25" customHeight="1">
      <c r="A6" s="45" t="s">
        <v>692</v>
      </c>
      <c r="B6" s="46" t="s">
        <v>764</v>
      </c>
      <c r="C6" s="106">
        <f>SUM(C7:C9,C12:C16)</f>
        <v>37053271</v>
      </c>
      <c r="D6" s="106">
        <f>SUM(D7:D9,D12:D16)</f>
        <v>37330003</v>
      </c>
      <c r="E6" s="106"/>
      <c r="F6" s="106"/>
      <c r="G6" s="26"/>
      <c r="H6" s="26"/>
      <c r="I6" s="9"/>
      <c r="J6" s="2"/>
      <c r="K6" s="2"/>
      <c r="L6" s="2"/>
    </row>
    <row r="7" spans="1:12" ht="11.25" customHeight="1">
      <c r="A7" s="47" t="s">
        <v>693</v>
      </c>
      <c r="B7" s="22">
        <v>6</v>
      </c>
      <c r="C7" s="102">
        <v>757190</v>
      </c>
      <c r="D7" s="102">
        <v>1505402</v>
      </c>
      <c r="E7" s="102"/>
      <c r="F7" s="102"/>
      <c r="G7" s="25"/>
      <c r="H7" s="25"/>
      <c r="I7" s="9"/>
      <c r="J7" s="2"/>
      <c r="K7" s="2"/>
      <c r="L7" s="2"/>
    </row>
    <row r="8" spans="1:9" ht="11.25" customHeight="1">
      <c r="A8" s="47" t="s">
        <v>694</v>
      </c>
      <c r="B8" s="46">
        <v>7</v>
      </c>
      <c r="C8" s="102">
        <v>0</v>
      </c>
      <c r="D8" s="102">
        <v>0</v>
      </c>
      <c r="E8" s="102"/>
      <c r="F8" s="102"/>
      <c r="G8" s="25"/>
      <c r="H8" s="25"/>
      <c r="I8" s="9"/>
    </row>
    <row r="9" spans="1:9" ht="11.25" customHeight="1">
      <c r="A9" s="47" t="s">
        <v>695</v>
      </c>
      <c r="B9" s="46">
        <v>10</v>
      </c>
      <c r="C9" s="102">
        <f>+C10+C11</f>
        <v>31510954</v>
      </c>
      <c r="D9" s="102">
        <f>+D10+D11</f>
        <v>30051326</v>
      </c>
      <c r="E9" s="102"/>
      <c r="F9" s="102"/>
      <c r="G9" s="25"/>
      <c r="H9" s="25"/>
      <c r="I9" s="9"/>
    </row>
    <row r="10" spans="1:9" ht="11.25" customHeight="1">
      <c r="A10" s="47" t="s">
        <v>766</v>
      </c>
      <c r="B10" s="46" t="s">
        <v>764</v>
      </c>
      <c r="C10" s="102">
        <v>25866040</v>
      </c>
      <c r="D10" s="102">
        <v>25128352</v>
      </c>
      <c r="E10" s="102"/>
      <c r="F10" s="102"/>
      <c r="G10" s="25"/>
      <c r="H10" s="25"/>
      <c r="I10" s="9"/>
    </row>
    <row r="11" spans="1:9" ht="11.25" customHeight="1">
      <c r="A11" s="47" t="s">
        <v>767</v>
      </c>
      <c r="B11" s="46" t="s">
        <v>764</v>
      </c>
      <c r="C11" s="102">
        <v>5644914</v>
      </c>
      <c r="D11" s="102">
        <v>4922974</v>
      </c>
      <c r="E11" s="102"/>
      <c r="F11" s="102"/>
      <c r="G11" s="25"/>
      <c r="H11" s="25"/>
      <c r="I11" s="9"/>
    </row>
    <row r="12" spans="1:9" ht="11.25" customHeight="1">
      <c r="A12" s="47" t="s">
        <v>696</v>
      </c>
      <c r="B12" s="46">
        <v>12</v>
      </c>
      <c r="C12" s="102">
        <v>0</v>
      </c>
      <c r="D12" s="102">
        <v>0</v>
      </c>
      <c r="E12" s="102"/>
      <c r="F12" s="102"/>
      <c r="G12" s="25"/>
      <c r="H12" s="25"/>
      <c r="I12" s="9"/>
    </row>
    <row r="13" spans="1:9" ht="11.25" customHeight="1">
      <c r="A13" s="47" t="s">
        <v>697</v>
      </c>
      <c r="B13" s="46">
        <v>11</v>
      </c>
      <c r="C13" s="102">
        <v>106286</v>
      </c>
      <c r="D13" s="102">
        <v>107127</v>
      </c>
      <c r="E13" s="102"/>
      <c r="F13" s="102"/>
      <c r="G13" s="25"/>
      <c r="H13" s="25"/>
      <c r="I13" s="9"/>
    </row>
    <row r="14" spans="1:9" ht="11.25" customHeight="1">
      <c r="A14" s="47" t="s">
        <v>698</v>
      </c>
      <c r="B14" s="46">
        <v>13</v>
      </c>
      <c r="C14" s="102">
        <v>2895739</v>
      </c>
      <c r="D14" s="102">
        <v>3115445</v>
      </c>
      <c r="E14" s="102"/>
      <c r="F14" s="102"/>
      <c r="G14" s="25"/>
      <c r="H14" s="25"/>
      <c r="I14" s="9"/>
    </row>
    <row r="15" spans="1:9" ht="11.25" customHeight="1">
      <c r="A15" s="48" t="s">
        <v>699</v>
      </c>
      <c r="B15" s="46">
        <v>14</v>
      </c>
      <c r="C15" s="102">
        <v>0</v>
      </c>
      <c r="D15" s="102">
        <v>0</v>
      </c>
      <c r="E15" s="102"/>
      <c r="F15" s="102"/>
      <c r="G15" s="25"/>
      <c r="H15" s="25"/>
      <c r="I15" s="9"/>
    </row>
    <row r="16" spans="1:9" ht="11.25" customHeight="1">
      <c r="A16" s="48" t="s">
        <v>700</v>
      </c>
      <c r="B16" s="46">
        <v>26</v>
      </c>
      <c r="C16" s="102">
        <v>1783102</v>
      </c>
      <c r="D16" s="102">
        <v>2550703</v>
      </c>
      <c r="E16" s="102"/>
      <c r="F16" s="102"/>
      <c r="G16" s="25"/>
      <c r="H16" s="25"/>
      <c r="I16" s="9"/>
    </row>
    <row r="17" spans="1:9" ht="11.25" customHeight="1">
      <c r="A17" s="48" t="s">
        <v>760</v>
      </c>
      <c r="B17" s="22" t="s">
        <v>764</v>
      </c>
      <c r="C17" s="102">
        <f>+SUM(C7:C9,C12:C16)</f>
        <v>37053271</v>
      </c>
      <c r="D17" s="102">
        <f>+SUM(D7:D9,D12:D16)</f>
        <v>37330003</v>
      </c>
      <c r="E17" s="102"/>
      <c r="F17" s="102"/>
      <c r="G17" s="26"/>
      <c r="H17" s="26"/>
      <c r="I17" s="9"/>
    </row>
    <row r="18" spans="1:9" ht="11.25" customHeight="1">
      <c r="A18" s="47" t="s">
        <v>761</v>
      </c>
      <c r="B18" s="46">
        <v>34</v>
      </c>
      <c r="C18" s="102" t="s">
        <v>765</v>
      </c>
      <c r="D18" s="102" t="s">
        <v>765</v>
      </c>
      <c r="E18" s="102"/>
      <c r="F18" s="102"/>
      <c r="G18" s="25"/>
      <c r="H18" s="25"/>
      <c r="I18" s="9"/>
    </row>
    <row r="19" spans="1:9" ht="11.25" customHeight="1">
      <c r="A19" s="49" t="s">
        <v>701</v>
      </c>
      <c r="B19" s="50" t="s">
        <v>764</v>
      </c>
      <c r="C19" s="106">
        <f>SUM(C20:C31)</f>
        <v>31934939</v>
      </c>
      <c r="D19" s="106">
        <f>SUM(D20:D31)</f>
        <v>31698788</v>
      </c>
      <c r="E19" s="106"/>
      <c r="F19" s="106"/>
      <c r="G19" s="25"/>
      <c r="H19" s="25"/>
      <c r="I19" s="9"/>
    </row>
    <row r="20" spans="1:9" ht="11.25" customHeight="1">
      <c r="A20" s="47" t="s">
        <v>695</v>
      </c>
      <c r="B20" s="46">
        <v>10</v>
      </c>
      <c r="C20" s="102">
        <v>0</v>
      </c>
      <c r="D20" s="102">
        <v>0</v>
      </c>
      <c r="E20" s="102"/>
      <c r="F20" s="102"/>
      <c r="G20" s="25"/>
      <c r="H20" s="25"/>
      <c r="I20" s="9"/>
    </row>
    <row r="21" spans="1:9" ht="11.25" customHeight="1">
      <c r="A21" s="47" t="s">
        <v>696</v>
      </c>
      <c r="B21" s="46">
        <v>12</v>
      </c>
      <c r="C21" s="102">
        <v>0</v>
      </c>
      <c r="D21" s="102">
        <v>0</v>
      </c>
      <c r="E21" s="102"/>
      <c r="F21" s="102"/>
      <c r="G21" s="25"/>
      <c r="H21" s="25"/>
      <c r="I21" s="9"/>
    </row>
    <row r="22" spans="1:9" ht="11.25" customHeight="1">
      <c r="A22" s="47" t="s">
        <v>697</v>
      </c>
      <c r="B22" s="46">
        <v>11</v>
      </c>
      <c r="C22" s="102">
        <v>555</v>
      </c>
      <c r="D22" s="102">
        <v>555</v>
      </c>
      <c r="E22" s="102"/>
      <c r="F22" s="102"/>
      <c r="G22" s="25"/>
      <c r="H22" s="25"/>
      <c r="I22" s="9"/>
    </row>
    <row r="23" spans="1:9" ht="11.25" customHeight="1">
      <c r="A23" s="47" t="s">
        <v>694</v>
      </c>
      <c r="B23" s="46">
        <v>7</v>
      </c>
      <c r="C23" s="102">
        <v>0</v>
      </c>
      <c r="D23" s="102">
        <v>0</v>
      </c>
      <c r="E23" s="102"/>
      <c r="F23" s="102"/>
      <c r="G23" s="25"/>
      <c r="H23" s="25"/>
      <c r="I23" s="9"/>
    </row>
    <row r="24" spans="1:9" ht="11.25" customHeight="1">
      <c r="A24" s="47" t="s">
        <v>702</v>
      </c>
      <c r="B24" s="46">
        <v>16</v>
      </c>
      <c r="C24" s="102">
        <v>0</v>
      </c>
      <c r="D24" s="102">
        <v>0</v>
      </c>
      <c r="E24" s="102"/>
      <c r="F24" s="102"/>
      <c r="G24" s="25"/>
      <c r="H24" s="25"/>
      <c r="I24" s="9"/>
    </row>
    <row r="25" spans="1:9" ht="11.25" customHeight="1">
      <c r="A25" s="47" t="s">
        <v>699</v>
      </c>
      <c r="B25" s="46">
        <v>14</v>
      </c>
      <c r="C25" s="102">
        <v>0</v>
      </c>
      <c r="D25" s="102">
        <v>0</v>
      </c>
      <c r="E25" s="102"/>
      <c r="F25" s="102"/>
      <c r="G25" s="25"/>
      <c r="H25" s="25"/>
      <c r="I25" s="9"/>
    </row>
    <row r="26" spans="1:9" ht="11.25" customHeight="1">
      <c r="A26" s="48" t="s">
        <v>703</v>
      </c>
      <c r="B26" s="46">
        <v>17</v>
      </c>
      <c r="C26" s="102">
        <v>853860</v>
      </c>
      <c r="D26" s="102">
        <v>853860</v>
      </c>
      <c r="E26" s="102"/>
      <c r="F26" s="102"/>
      <c r="G26" s="25"/>
      <c r="H26" s="25"/>
      <c r="I26" s="9"/>
    </row>
    <row r="27" spans="1:9" ht="11.25" customHeight="1">
      <c r="A27" s="48" t="s">
        <v>704</v>
      </c>
      <c r="B27" s="46">
        <v>18</v>
      </c>
      <c r="C27" s="102">
        <v>22192063</v>
      </c>
      <c r="D27" s="102">
        <v>22938654</v>
      </c>
      <c r="E27" s="102"/>
      <c r="F27" s="102"/>
      <c r="G27" s="25"/>
      <c r="H27" s="25"/>
      <c r="I27" s="9"/>
    </row>
    <row r="28" spans="1:9" ht="11.25" customHeight="1">
      <c r="A28" s="47" t="s">
        <v>705</v>
      </c>
      <c r="B28" s="46">
        <v>19</v>
      </c>
      <c r="C28" s="102">
        <v>6930</v>
      </c>
      <c r="D28" s="102">
        <v>1619</v>
      </c>
      <c r="E28" s="102"/>
      <c r="F28" s="102"/>
      <c r="G28" s="25"/>
      <c r="H28" s="25"/>
      <c r="I28" s="9"/>
    </row>
    <row r="29" spans="1:9" ht="11.25" customHeight="1">
      <c r="A29" s="48" t="s">
        <v>706</v>
      </c>
      <c r="B29" s="46">
        <v>20</v>
      </c>
      <c r="C29" s="102">
        <v>5045257</v>
      </c>
      <c r="D29" s="102">
        <v>5045257</v>
      </c>
      <c r="E29" s="102"/>
      <c r="F29" s="102"/>
      <c r="G29" s="25"/>
      <c r="H29" s="25"/>
      <c r="I29" s="9"/>
    </row>
    <row r="30" spans="1:9" ht="11.25" customHeight="1">
      <c r="A30" s="48" t="s">
        <v>707</v>
      </c>
      <c r="B30" s="46">
        <v>35</v>
      </c>
      <c r="C30" s="102">
        <v>2824733</v>
      </c>
      <c r="D30" s="102">
        <v>2837990</v>
      </c>
      <c r="E30" s="102"/>
      <c r="F30" s="102"/>
      <c r="G30" s="26"/>
      <c r="H30" s="26"/>
      <c r="I30" s="9"/>
    </row>
    <row r="31" spans="1:9" ht="11.25" customHeight="1">
      <c r="A31" s="48" t="s">
        <v>708</v>
      </c>
      <c r="B31" s="46">
        <v>26</v>
      </c>
      <c r="C31" s="102">
        <v>1011541</v>
      </c>
      <c r="D31" s="102">
        <v>20853</v>
      </c>
      <c r="E31" s="102"/>
      <c r="F31" s="102"/>
      <c r="G31" s="26"/>
      <c r="H31" s="26"/>
      <c r="I31" s="9"/>
    </row>
    <row r="32" spans="1:9" ht="11.25" customHeight="1">
      <c r="A32" s="45" t="s">
        <v>570</v>
      </c>
      <c r="B32" s="46" t="s">
        <v>764</v>
      </c>
      <c r="C32" s="106">
        <f>+C19+C6</f>
        <v>68988210</v>
      </c>
      <c r="D32" s="106">
        <f>+D19+D6</f>
        <v>69028791</v>
      </c>
      <c r="E32" s="106"/>
      <c r="F32" s="106"/>
      <c r="G32" s="26"/>
      <c r="H32" s="26"/>
      <c r="I32" s="9"/>
    </row>
    <row r="33" spans="1:9" ht="11.25" customHeight="1">
      <c r="A33" s="45"/>
      <c r="B33" s="22"/>
      <c r="C33" s="102" t="s">
        <v>764</v>
      </c>
      <c r="D33" s="102" t="s">
        <v>764</v>
      </c>
      <c r="E33" s="102"/>
      <c r="F33" s="102"/>
      <c r="G33" s="27"/>
      <c r="H33" s="27"/>
      <c r="I33" s="9"/>
    </row>
    <row r="34" spans="1:9" ht="11.25" customHeight="1">
      <c r="A34" s="45" t="s">
        <v>709</v>
      </c>
      <c r="B34" s="22"/>
      <c r="C34" s="108" t="s">
        <v>764</v>
      </c>
      <c r="D34" s="108" t="s">
        <v>764</v>
      </c>
      <c r="E34" s="108"/>
      <c r="F34" s="108"/>
      <c r="G34" s="28"/>
      <c r="H34" s="28"/>
      <c r="I34" s="9"/>
    </row>
    <row r="35" spans="1:9" ht="11.25" customHeight="1">
      <c r="A35" s="45" t="s">
        <v>554</v>
      </c>
      <c r="B35" s="22" t="s">
        <v>764</v>
      </c>
      <c r="C35" s="109">
        <f>SUM(C36:C44)</f>
        <v>3957662</v>
      </c>
      <c r="D35" s="109">
        <f>SUM(D36:D44)</f>
        <v>4091581</v>
      </c>
      <c r="E35" s="109"/>
      <c r="F35" s="109"/>
      <c r="G35" s="19"/>
      <c r="H35" s="19"/>
      <c r="I35" s="9"/>
    </row>
    <row r="36" spans="1:9" ht="11.25" customHeight="1">
      <c r="A36" s="47" t="s">
        <v>717</v>
      </c>
      <c r="B36" s="46">
        <v>8</v>
      </c>
      <c r="C36" s="102">
        <v>0</v>
      </c>
      <c r="D36" s="102">
        <v>0</v>
      </c>
      <c r="E36" s="108"/>
      <c r="F36" s="108"/>
      <c r="G36" s="28"/>
      <c r="H36" s="28"/>
      <c r="I36" s="9"/>
    </row>
    <row r="37" spans="1:9" ht="11.25" customHeight="1">
      <c r="A37" s="48" t="s">
        <v>710</v>
      </c>
      <c r="B37" s="46">
        <v>9</v>
      </c>
      <c r="C37" s="102">
        <v>0</v>
      </c>
      <c r="D37" s="102">
        <v>0</v>
      </c>
      <c r="E37" s="108"/>
      <c r="F37" s="108"/>
      <c r="G37" s="28"/>
      <c r="H37" s="28"/>
      <c r="I37" s="9"/>
    </row>
    <row r="38" spans="1:9" ht="11.25" customHeight="1">
      <c r="A38" s="48" t="s">
        <v>711</v>
      </c>
      <c r="B38" s="46">
        <v>10</v>
      </c>
      <c r="C38" s="102">
        <v>3636902</v>
      </c>
      <c r="D38" s="102">
        <v>3851248</v>
      </c>
      <c r="E38" s="108"/>
      <c r="F38" s="108"/>
      <c r="G38" s="28"/>
      <c r="H38" s="28"/>
      <c r="I38" s="9"/>
    </row>
    <row r="39" spans="1:9" ht="11.25" customHeight="1">
      <c r="A39" s="48" t="s">
        <v>712</v>
      </c>
      <c r="B39" s="46">
        <v>11</v>
      </c>
      <c r="C39" s="102">
        <v>118</v>
      </c>
      <c r="D39" s="102">
        <v>118</v>
      </c>
      <c r="E39" s="102"/>
      <c r="F39" s="102"/>
      <c r="G39" s="25"/>
      <c r="H39" s="25"/>
      <c r="I39" s="9"/>
    </row>
    <row r="40" spans="1:9" ht="11.25" customHeight="1">
      <c r="A40" s="48" t="s">
        <v>718</v>
      </c>
      <c r="B40" s="46">
        <v>12</v>
      </c>
      <c r="C40" s="102">
        <v>0</v>
      </c>
      <c r="D40" s="102">
        <v>0</v>
      </c>
      <c r="E40" s="108"/>
      <c r="F40" s="108"/>
      <c r="G40" s="28"/>
      <c r="H40" s="28"/>
      <c r="I40" s="9"/>
    </row>
    <row r="41" spans="1:9" ht="11.25" customHeight="1">
      <c r="A41" s="48" t="s">
        <v>713</v>
      </c>
      <c r="B41" s="46">
        <v>21</v>
      </c>
      <c r="C41" s="102">
        <v>0</v>
      </c>
      <c r="D41" s="102">
        <v>0</v>
      </c>
      <c r="E41" s="108"/>
      <c r="F41" s="108"/>
      <c r="G41" s="28"/>
      <c r="H41" s="28"/>
      <c r="I41" s="9"/>
    </row>
    <row r="42" spans="1:9" ht="11.25" customHeight="1">
      <c r="A42" s="48" t="s">
        <v>714</v>
      </c>
      <c r="B42" s="46">
        <v>35</v>
      </c>
      <c r="C42" s="102">
        <v>71113</v>
      </c>
      <c r="D42" s="102">
        <v>63038</v>
      </c>
      <c r="E42" s="108"/>
      <c r="F42" s="108"/>
      <c r="G42" s="28"/>
      <c r="H42" s="28"/>
      <c r="I42" s="9"/>
    </row>
    <row r="43" spans="1:9" ht="11.25" customHeight="1">
      <c r="A43" s="48" t="s">
        <v>555</v>
      </c>
      <c r="B43" s="46">
        <v>22</v>
      </c>
      <c r="C43" s="102">
        <v>0</v>
      </c>
      <c r="D43" s="102">
        <v>0</v>
      </c>
      <c r="E43" s="108"/>
      <c r="F43" s="108"/>
      <c r="G43" s="28"/>
      <c r="H43" s="28"/>
      <c r="I43" s="9"/>
    </row>
    <row r="44" spans="1:9" ht="11.25" customHeight="1">
      <c r="A44" s="48" t="s">
        <v>715</v>
      </c>
      <c r="B44" s="46">
        <v>26</v>
      </c>
      <c r="C44" s="102">
        <v>249529</v>
      </c>
      <c r="D44" s="102">
        <v>177177</v>
      </c>
      <c r="E44" s="108"/>
      <c r="F44" s="108"/>
      <c r="G44" s="28"/>
      <c r="H44" s="28"/>
      <c r="I44" s="9"/>
    </row>
    <row r="45" spans="1:9" ht="11.25" customHeight="1">
      <c r="A45" s="48" t="s">
        <v>716</v>
      </c>
      <c r="B45" s="46"/>
      <c r="C45" s="102">
        <f>SUM(C36:C44)</f>
        <v>3957662</v>
      </c>
      <c r="D45" s="102">
        <f>SUM(D36:D44)</f>
        <v>4091581</v>
      </c>
      <c r="E45" s="102"/>
      <c r="F45" s="102"/>
      <c r="G45" s="25"/>
      <c r="H45" s="25"/>
      <c r="I45" s="9"/>
    </row>
    <row r="46" spans="1:9" ht="11.25" customHeight="1">
      <c r="A46" s="48" t="s">
        <v>768</v>
      </c>
      <c r="B46" s="46"/>
      <c r="C46" s="102" t="s">
        <v>764</v>
      </c>
      <c r="D46" s="102" t="s">
        <v>764</v>
      </c>
      <c r="E46" s="102"/>
      <c r="F46" s="102"/>
      <c r="G46" s="25"/>
      <c r="H46" s="25"/>
      <c r="I46" s="9"/>
    </row>
    <row r="47" spans="1:9" ht="11.25" customHeight="1">
      <c r="A47" s="48" t="s">
        <v>769</v>
      </c>
      <c r="B47" s="22">
        <v>34</v>
      </c>
      <c r="C47" s="108" t="s">
        <v>765</v>
      </c>
      <c r="D47" s="108" t="s">
        <v>765</v>
      </c>
      <c r="E47" s="108"/>
      <c r="F47" s="108"/>
      <c r="G47" s="19"/>
      <c r="H47" s="19"/>
      <c r="I47" s="9"/>
    </row>
    <row r="48" spans="1:9" ht="11.25" customHeight="1">
      <c r="A48" s="49" t="s">
        <v>557</v>
      </c>
      <c r="B48" s="50"/>
      <c r="C48" s="106">
        <f>SUM(C49:C58)</f>
        <v>541345</v>
      </c>
      <c r="D48" s="106">
        <f>SUM(D49:D58)</f>
        <v>582831</v>
      </c>
      <c r="E48" s="106"/>
      <c r="F48" s="106"/>
      <c r="G48" s="25"/>
      <c r="H48" s="25"/>
      <c r="I48" s="9"/>
    </row>
    <row r="49" spans="1:9" ht="11.25" customHeight="1">
      <c r="A49" s="47" t="s">
        <v>717</v>
      </c>
      <c r="B49" s="46">
        <v>8</v>
      </c>
      <c r="C49" s="102" t="s">
        <v>765</v>
      </c>
      <c r="D49" s="102" t="s">
        <v>765</v>
      </c>
      <c r="E49" s="108"/>
      <c r="F49" s="108"/>
      <c r="G49" s="25"/>
      <c r="H49" s="25"/>
      <c r="I49" s="9"/>
    </row>
    <row r="50" spans="1:9" ht="11.25" customHeight="1">
      <c r="A50" s="47" t="s">
        <v>710</v>
      </c>
      <c r="B50" s="46">
        <v>9</v>
      </c>
      <c r="C50" s="102" t="s">
        <v>765</v>
      </c>
      <c r="D50" s="102" t="s">
        <v>765</v>
      </c>
      <c r="E50" s="108"/>
      <c r="F50" s="108"/>
      <c r="G50" s="25"/>
      <c r="H50" s="25"/>
      <c r="I50" s="9"/>
    </row>
    <row r="51" spans="1:9" ht="11.25" customHeight="1">
      <c r="A51" s="48" t="s">
        <v>711</v>
      </c>
      <c r="B51" s="46">
        <v>10</v>
      </c>
      <c r="C51" s="102" t="s">
        <v>765</v>
      </c>
      <c r="D51" s="102" t="s">
        <v>765</v>
      </c>
      <c r="E51" s="108"/>
      <c r="F51" s="108"/>
      <c r="G51" s="25"/>
      <c r="H51" s="25"/>
      <c r="I51" s="9"/>
    </row>
    <row r="52" spans="1:9" ht="11.25" customHeight="1">
      <c r="A52" s="48" t="s">
        <v>712</v>
      </c>
      <c r="B52" s="46">
        <v>11</v>
      </c>
      <c r="C52" s="102" t="s">
        <v>765</v>
      </c>
      <c r="D52" s="102" t="s">
        <v>765</v>
      </c>
      <c r="E52" s="108"/>
      <c r="F52" s="108"/>
      <c r="G52" s="25"/>
      <c r="H52" s="25"/>
      <c r="I52" s="9"/>
    </row>
    <row r="53" spans="1:9" ht="11.25" customHeight="1">
      <c r="A53" s="48" t="s">
        <v>718</v>
      </c>
      <c r="B53" s="46">
        <v>12</v>
      </c>
      <c r="C53" s="102" t="s">
        <v>765</v>
      </c>
      <c r="D53" s="102" t="s">
        <v>765</v>
      </c>
      <c r="E53" s="108"/>
      <c r="F53" s="108"/>
      <c r="G53" s="25"/>
      <c r="H53" s="25"/>
      <c r="I53" s="9"/>
    </row>
    <row r="54" spans="1:9" ht="11.25" customHeight="1">
      <c r="A54" s="48" t="s">
        <v>713</v>
      </c>
      <c r="B54" s="46">
        <v>21</v>
      </c>
      <c r="C54" s="102" t="s">
        <v>765</v>
      </c>
      <c r="D54" s="102" t="s">
        <v>765</v>
      </c>
      <c r="E54" s="108"/>
      <c r="F54" s="108"/>
      <c r="G54" s="25"/>
      <c r="H54" s="25"/>
      <c r="I54" s="9"/>
    </row>
    <row r="55" spans="1:9" ht="11.25" customHeight="1">
      <c r="A55" s="48" t="s">
        <v>555</v>
      </c>
      <c r="B55" s="46">
        <v>22</v>
      </c>
      <c r="C55" s="102" t="s">
        <v>765</v>
      </c>
      <c r="D55" s="102" t="s">
        <v>765</v>
      </c>
      <c r="E55" s="108"/>
      <c r="F55" s="108"/>
      <c r="G55" s="25"/>
      <c r="H55" s="25"/>
      <c r="I55" s="9"/>
    </row>
    <row r="56" spans="1:9" ht="11.25" customHeight="1">
      <c r="A56" s="48" t="s">
        <v>770</v>
      </c>
      <c r="B56" s="46">
        <v>24</v>
      </c>
      <c r="C56" s="102">
        <v>280160</v>
      </c>
      <c r="D56" s="102">
        <v>327829</v>
      </c>
      <c r="E56" s="102"/>
      <c r="F56" s="102"/>
      <c r="G56" s="29"/>
      <c r="H56" s="25"/>
      <c r="I56" s="9"/>
    </row>
    <row r="57" spans="1:9" ht="11.25" customHeight="1">
      <c r="A57" s="48" t="s">
        <v>719</v>
      </c>
      <c r="B57" s="46">
        <v>35</v>
      </c>
      <c r="C57" s="102">
        <v>261185</v>
      </c>
      <c r="D57" s="102">
        <v>255002</v>
      </c>
      <c r="E57" s="102"/>
      <c r="F57" s="102"/>
      <c r="G57" s="29"/>
      <c r="H57" s="25"/>
      <c r="I57" s="9"/>
    </row>
    <row r="58" spans="1:9" ht="11.25" customHeight="1">
      <c r="A58" s="48" t="s">
        <v>720</v>
      </c>
      <c r="B58" s="46">
        <v>26</v>
      </c>
      <c r="C58" s="102">
        <v>0</v>
      </c>
      <c r="D58" s="102">
        <v>0</v>
      </c>
      <c r="E58" s="108"/>
      <c r="F58" s="108"/>
      <c r="G58" s="29"/>
      <c r="H58" s="25"/>
      <c r="I58" s="9"/>
    </row>
    <row r="59" spans="1:9" ht="11.25" customHeight="1">
      <c r="A59" s="45" t="s">
        <v>721</v>
      </c>
      <c r="B59" s="50"/>
      <c r="C59" s="106">
        <f>+C60+C70</f>
        <v>64489203</v>
      </c>
      <c r="D59" s="106">
        <f>+D60+D70</f>
        <v>64354379</v>
      </c>
      <c r="E59" s="106"/>
      <c r="F59" s="106"/>
      <c r="G59" s="29"/>
      <c r="H59" s="25"/>
      <c r="I59" s="9"/>
    </row>
    <row r="60" spans="1:9" ht="9.75" customHeight="1">
      <c r="A60" s="45" t="s">
        <v>722</v>
      </c>
      <c r="B60" s="22">
        <v>27</v>
      </c>
      <c r="C60" s="106">
        <f>SUM(C61:C69)</f>
        <v>64234796</v>
      </c>
      <c r="D60" s="106">
        <f>SUM(D61:D69)</f>
        <v>64077504</v>
      </c>
      <c r="E60" s="106"/>
      <c r="F60" s="106"/>
      <c r="G60" s="29"/>
      <c r="H60" s="26"/>
      <c r="I60" s="9"/>
    </row>
    <row r="61" spans="1:9" ht="11.25" customHeight="1">
      <c r="A61" s="48" t="s">
        <v>731</v>
      </c>
      <c r="B61" s="46"/>
      <c r="C61" s="102">
        <v>48000000</v>
      </c>
      <c r="D61" s="102">
        <v>48000000</v>
      </c>
      <c r="E61" s="102"/>
      <c r="F61" s="102"/>
      <c r="G61" s="29"/>
      <c r="H61" s="26"/>
      <c r="I61" s="9"/>
    </row>
    <row r="62" spans="1:9" ht="11.25" customHeight="1">
      <c r="A62" s="48" t="s">
        <v>771</v>
      </c>
      <c r="B62" s="46"/>
      <c r="C62" s="102">
        <v>19199732</v>
      </c>
      <c r="D62" s="102">
        <v>19199732</v>
      </c>
      <c r="E62" s="102"/>
      <c r="F62" s="102"/>
      <c r="G62" s="29"/>
      <c r="H62" s="25"/>
      <c r="I62" s="9"/>
    </row>
    <row r="63" spans="1:9" ht="11.25" customHeight="1">
      <c r="A63" s="48" t="s">
        <v>756</v>
      </c>
      <c r="B63" s="46"/>
      <c r="C63" s="102">
        <v>0</v>
      </c>
      <c r="D63" s="102">
        <v>0</v>
      </c>
      <c r="E63" s="108"/>
      <c r="F63" s="108"/>
      <c r="G63" s="29"/>
      <c r="H63" s="25"/>
      <c r="I63" s="9"/>
    </row>
    <row r="64" spans="1:9" ht="11.25" customHeight="1">
      <c r="A64" s="48" t="s">
        <v>732</v>
      </c>
      <c r="B64" s="46"/>
      <c r="C64" s="102">
        <v>55925</v>
      </c>
      <c r="D64" s="102">
        <v>55925</v>
      </c>
      <c r="E64" s="108"/>
      <c r="F64" s="108"/>
      <c r="G64" s="29"/>
      <c r="H64" s="25"/>
      <c r="I64" s="9"/>
    </row>
    <row r="65" spans="1:9" ht="11.25" customHeight="1">
      <c r="A65" s="48" t="s">
        <v>733</v>
      </c>
      <c r="B65" s="46"/>
      <c r="C65" s="102">
        <v>4766105</v>
      </c>
      <c r="D65" s="102">
        <v>4766105</v>
      </c>
      <c r="E65" s="108"/>
      <c r="F65" s="108"/>
      <c r="G65" s="29"/>
      <c r="H65" s="25"/>
      <c r="I65" s="9"/>
    </row>
    <row r="66" spans="1:9" ht="11.25" customHeight="1">
      <c r="A66" s="48" t="s">
        <v>734</v>
      </c>
      <c r="B66" s="46"/>
      <c r="C66" s="102">
        <v>0</v>
      </c>
      <c r="D66" s="102">
        <v>0</v>
      </c>
      <c r="E66" s="108"/>
      <c r="F66" s="108"/>
      <c r="G66" s="29"/>
      <c r="H66" s="25"/>
      <c r="I66" s="9"/>
    </row>
    <row r="67" spans="1:9" ht="11.25" customHeight="1">
      <c r="A67" s="48" t="s">
        <v>735</v>
      </c>
      <c r="B67" s="46"/>
      <c r="C67" s="102">
        <v>600053</v>
      </c>
      <c r="D67" s="102">
        <v>589468</v>
      </c>
      <c r="E67" s="102"/>
      <c r="F67" s="102"/>
      <c r="G67" s="29"/>
      <c r="H67" s="25"/>
      <c r="I67" s="9"/>
    </row>
    <row r="68" spans="1:9" ht="11.25" customHeight="1">
      <c r="A68" s="48" t="s">
        <v>736</v>
      </c>
      <c r="B68" s="46"/>
      <c r="C68" s="102">
        <v>-8544311</v>
      </c>
      <c r="D68" s="102">
        <v>-6562358</v>
      </c>
      <c r="E68" s="102"/>
      <c r="F68" s="102"/>
      <c r="G68" s="29"/>
      <c r="H68" s="25"/>
      <c r="I68" s="9"/>
    </row>
    <row r="69" spans="1:9" ht="11.25" customHeight="1">
      <c r="A69" s="48" t="s">
        <v>737</v>
      </c>
      <c r="B69" s="46"/>
      <c r="C69" s="102">
        <v>157292</v>
      </c>
      <c r="D69" s="102">
        <v>-1971368</v>
      </c>
      <c r="E69" s="102"/>
      <c r="F69" s="102"/>
      <c r="G69" s="29"/>
      <c r="H69" s="25"/>
      <c r="I69" s="9"/>
    </row>
    <row r="70" spans="1:9" ht="11.25" customHeight="1">
      <c r="A70" s="45" t="s">
        <v>723</v>
      </c>
      <c r="B70" s="46">
        <v>27</v>
      </c>
      <c r="C70" s="106">
        <v>254407</v>
      </c>
      <c r="D70" s="106">
        <v>276875</v>
      </c>
      <c r="E70" s="106"/>
      <c r="F70" s="106"/>
      <c r="G70" s="26"/>
      <c r="H70" s="26"/>
      <c r="I70" s="9"/>
    </row>
    <row r="71" spans="1:9" ht="13.5" customHeight="1">
      <c r="A71" s="45" t="s">
        <v>724</v>
      </c>
      <c r="B71" s="22"/>
      <c r="C71" s="106">
        <f>+C59+C48+C35</f>
        <v>68988210</v>
      </c>
      <c r="D71" s="106">
        <f>+D59+D48+D35</f>
        <v>69028791</v>
      </c>
      <c r="E71" s="106"/>
      <c r="F71" s="106"/>
      <c r="G71" s="25"/>
      <c r="H71" s="25"/>
      <c r="I71" s="9"/>
    </row>
    <row r="72" spans="1:9" ht="13.5" customHeight="1">
      <c r="A72" s="47"/>
      <c r="B72" s="47"/>
      <c r="C72" s="102"/>
      <c r="D72" s="102"/>
      <c r="E72" s="102"/>
      <c r="F72" s="102"/>
      <c r="G72" s="25"/>
      <c r="H72" s="25"/>
      <c r="I72" s="9"/>
    </row>
    <row r="73" spans="1:9" ht="13.5" customHeight="1">
      <c r="A73" s="35" t="str">
        <f>$A$1</f>
        <v>KRİSTAL KOLA VE MEŞRUBAT SANAYİ TİCARET A.Ş.</v>
      </c>
      <c r="B73" s="51"/>
      <c r="C73" s="102"/>
      <c r="D73" s="102"/>
      <c r="E73" s="102"/>
      <c r="F73" s="102"/>
      <c r="G73" s="30" t="str">
        <f>+G1</f>
        <v>krstl</v>
      </c>
      <c r="H73" s="25"/>
      <c r="I73" s="9"/>
    </row>
    <row r="74" spans="1:12" ht="31.5" customHeight="1">
      <c r="A74" s="41" t="s">
        <v>827</v>
      </c>
      <c r="B74" s="52"/>
      <c r="C74" s="145" t="s">
        <v>583</v>
      </c>
      <c r="D74" s="145"/>
      <c r="E74" s="110"/>
      <c r="F74" s="110"/>
      <c r="G74" s="31"/>
      <c r="H74" s="31"/>
      <c r="I74" s="12"/>
      <c r="J74" s="2"/>
      <c r="K74" s="2"/>
      <c r="L74" s="2"/>
    </row>
    <row r="75" spans="1:9" ht="27" customHeight="1">
      <c r="A75" s="53" t="s">
        <v>762</v>
      </c>
      <c r="B75" s="39"/>
      <c r="C75" s="40" t="s">
        <v>844</v>
      </c>
      <c r="D75" s="40" t="s">
        <v>844</v>
      </c>
      <c r="E75" s="111"/>
      <c r="F75" s="111"/>
      <c r="I75" s="4"/>
    </row>
    <row r="76" spans="1:9" ht="22.5">
      <c r="A76" s="45"/>
      <c r="B76" s="54" t="s">
        <v>759</v>
      </c>
      <c r="C76" s="112" t="s">
        <v>861</v>
      </c>
      <c r="D76" s="130" t="s">
        <v>846</v>
      </c>
      <c r="E76" s="140"/>
      <c r="F76" s="141"/>
      <c r="I76" s="4"/>
    </row>
    <row r="77" spans="1:9" ht="13.5" customHeight="1">
      <c r="A77" s="45" t="s">
        <v>725</v>
      </c>
      <c r="B77" s="22"/>
      <c r="C77" s="106"/>
      <c r="D77" s="26"/>
      <c r="E77" s="106"/>
      <c r="F77" s="26"/>
      <c r="I77" s="4"/>
    </row>
    <row r="78" spans="1:9" ht="13.5" customHeight="1">
      <c r="A78" s="47" t="s">
        <v>726</v>
      </c>
      <c r="B78" s="46">
        <v>28</v>
      </c>
      <c r="C78" s="108">
        <v>20928501</v>
      </c>
      <c r="D78" s="108">
        <v>22368948</v>
      </c>
      <c r="E78" s="108"/>
      <c r="F78" s="28"/>
      <c r="I78" s="4"/>
    </row>
    <row r="79" spans="1:9" ht="13.5" customHeight="1">
      <c r="A79" s="47" t="s">
        <v>569</v>
      </c>
      <c r="B79" s="46">
        <v>28</v>
      </c>
      <c r="C79" s="108">
        <v>-19173422</v>
      </c>
      <c r="D79" s="108">
        <v>-20039555</v>
      </c>
      <c r="E79" s="108"/>
      <c r="F79" s="28"/>
      <c r="I79" s="4"/>
    </row>
    <row r="80" spans="1:9" ht="13.5" customHeight="1">
      <c r="A80" s="45" t="s">
        <v>727</v>
      </c>
      <c r="B80" s="46"/>
      <c r="C80" s="144">
        <f>+SUM(C78:C79)</f>
        <v>1755079</v>
      </c>
      <c r="D80" s="144">
        <f>+SUM(D78:D79)</f>
        <v>2329393</v>
      </c>
      <c r="E80" s="109"/>
      <c r="F80" s="109"/>
      <c r="I80" s="4"/>
    </row>
    <row r="81" spans="1:9" ht="13.5" customHeight="1">
      <c r="A81" s="48" t="s">
        <v>728</v>
      </c>
      <c r="B81" s="46">
        <v>28</v>
      </c>
      <c r="C81" s="108" t="s">
        <v>765</v>
      </c>
      <c r="D81" s="108" t="s">
        <v>765</v>
      </c>
      <c r="E81" s="108"/>
      <c r="F81" s="108"/>
      <c r="I81" s="4"/>
    </row>
    <row r="82" spans="1:9" ht="13.5" customHeight="1">
      <c r="A82" s="48" t="s">
        <v>729</v>
      </c>
      <c r="B82" s="46">
        <v>28</v>
      </c>
      <c r="C82" s="108" t="s">
        <v>765</v>
      </c>
      <c r="D82" s="108" t="s">
        <v>765</v>
      </c>
      <c r="E82" s="108"/>
      <c r="F82" s="108"/>
      <c r="I82" s="4"/>
    </row>
    <row r="83" spans="1:9" ht="13.5" customHeight="1">
      <c r="A83" s="45" t="s">
        <v>738</v>
      </c>
      <c r="B83" s="46"/>
      <c r="C83" s="109" t="s">
        <v>765</v>
      </c>
      <c r="D83" s="109" t="s">
        <v>765</v>
      </c>
      <c r="E83" s="109"/>
      <c r="F83" s="109"/>
      <c r="I83" s="4"/>
    </row>
    <row r="84" spans="1:9" ht="13.5" customHeight="1">
      <c r="A84" s="45" t="s">
        <v>730</v>
      </c>
      <c r="B84" s="22"/>
      <c r="C84" s="106">
        <f>SUM(C80,C83)</f>
        <v>1755079</v>
      </c>
      <c r="D84" s="106">
        <f>SUM(D80,D83)</f>
        <v>2329393</v>
      </c>
      <c r="E84" s="106"/>
      <c r="F84" s="106"/>
      <c r="I84" s="4"/>
    </row>
    <row r="85" spans="1:9" ht="13.5" customHeight="1">
      <c r="A85" s="48" t="s">
        <v>739</v>
      </c>
      <c r="B85" s="22">
        <v>29</v>
      </c>
      <c r="C85" s="108">
        <v>-573977</v>
      </c>
      <c r="D85" s="108">
        <v>-523599</v>
      </c>
      <c r="E85" s="108"/>
      <c r="F85" s="28"/>
      <c r="I85" s="4"/>
    </row>
    <row r="86" spans="1:9" ht="13.5" customHeight="1">
      <c r="A86" s="48" t="s">
        <v>740</v>
      </c>
      <c r="B86" s="22">
        <v>29</v>
      </c>
      <c r="C86" s="108">
        <v>-2171252</v>
      </c>
      <c r="D86" s="108">
        <v>-3334584</v>
      </c>
      <c r="E86" s="108"/>
      <c r="F86" s="28"/>
      <c r="I86" s="4"/>
    </row>
    <row r="87" spans="1:9" ht="13.5" customHeight="1">
      <c r="A87" s="48" t="s">
        <v>741</v>
      </c>
      <c r="B87" s="22">
        <v>29</v>
      </c>
      <c r="C87" s="108">
        <v>-48125</v>
      </c>
      <c r="D87" s="108">
        <v>-60473</v>
      </c>
      <c r="E87" s="108"/>
      <c r="F87" s="28"/>
      <c r="I87" s="4"/>
    </row>
    <row r="88" spans="1:9" ht="13.5" customHeight="1">
      <c r="A88" s="48" t="s">
        <v>742</v>
      </c>
      <c r="B88" s="22">
        <v>31</v>
      </c>
      <c r="C88" s="108">
        <v>664716</v>
      </c>
      <c r="D88" s="108">
        <v>44156</v>
      </c>
      <c r="E88" s="108"/>
      <c r="F88" s="28"/>
      <c r="I88" s="4"/>
    </row>
    <row r="89" spans="1:9" ht="13.5" customHeight="1">
      <c r="A89" s="48" t="s">
        <v>743</v>
      </c>
      <c r="B89" s="22">
        <v>31</v>
      </c>
      <c r="C89" s="108">
        <v>-31946</v>
      </c>
      <c r="D89" s="108">
        <v>-20590</v>
      </c>
      <c r="E89" s="108"/>
      <c r="F89" s="28"/>
      <c r="I89" s="4"/>
    </row>
    <row r="90" spans="1:9" ht="13.5" customHeight="1">
      <c r="A90" s="45" t="s">
        <v>556</v>
      </c>
      <c r="B90" s="22"/>
      <c r="C90" s="106">
        <f>SUM(C84:C89)</f>
        <v>-405505</v>
      </c>
      <c r="D90" s="106">
        <f>SUM(D84:D89)</f>
        <v>-1565697</v>
      </c>
      <c r="E90" s="106"/>
      <c r="F90" s="106"/>
      <c r="I90" s="4"/>
    </row>
    <row r="91" spans="1:9" ht="13.5" customHeight="1">
      <c r="A91" s="48" t="s">
        <v>744</v>
      </c>
      <c r="B91" s="46">
        <v>16</v>
      </c>
      <c r="C91" s="108">
        <v>0</v>
      </c>
      <c r="D91" s="108">
        <v>0</v>
      </c>
      <c r="E91" s="108"/>
      <c r="F91" s="108"/>
      <c r="I91" s="4"/>
    </row>
    <row r="92" spans="1:9" ht="13.5" customHeight="1">
      <c r="A92" s="48" t="s">
        <v>745</v>
      </c>
      <c r="B92" s="46">
        <v>32</v>
      </c>
      <c r="C92" s="108">
        <v>1635364</v>
      </c>
      <c r="D92" s="108">
        <v>1364863</v>
      </c>
      <c r="E92" s="108"/>
      <c r="F92" s="28"/>
      <c r="I92" s="4"/>
    </row>
    <row r="93" spans="1:9" ht="13.5" customHeight="1">
      <c r="A93" s="48" t="s">
        <v>746</v>
      </c>
      <c r="B93" s="46">
        <v>33</v>
      </c>
      <c r="C93" s="108">
        <v>-821019</v>
      </c>
      <c r="D93" s="108">
        <v>-1536032</v>
      </c>
      <c r="E93" s="108"/>
      <c r="F93" s="28"/>
      <c r="I93" s="4"/>
    </row>
    <row r="94" spans="1:9" ht="13.5" customHeight="1">
      <c r="A94" s="45" t="s">
        <v>747</v>
      </c>
      <c r="B94" s="22"/>
      <c r="C94" s="109">
        <f>SUM(C90:C93)</f>
        <v>408840</v>
      </c>
      <c r="D94" s="109">
        <f>SUM(D90:D93)</f>
        <v>-1736866</v>
      </c>
      <c r="E94" s="109"/>
      <c r="F94" s="109"/>
      <c r="I94" s="4"/>
    </row>
    <row r="95" spans="1:9" ht="13.5" customHeight="1">
      <c r="A95" s="45" t="s">
        <v>757</v>
      </c>
      <c r="B95" s="22"/>
      <c r="C95" s="109">
        <f>SUM(C96:C97)</f>
        <v>-274019</v>
      </c>
      <c r="D95" s="109">
        <f>SUM(D96:D97)</f>
        <v>-661777</v>
      </c>
      <c r="E95" s="109"/>
      <c r="F95" s="109"/>
      <c r="I95" s="4"/>
    </row>
    <row r="96" spans="1:9" ht="13.5" customHeight="1">
      <c r="A96" s="47" t="s">
        <v>748</v>
      </c>
      <c r="B96" s="22">
        <v>35</v>
      </c>
      <c r="C96" s="108">
        <v>-254579</v>
      </c>
      <c r="D96" s="108">
        <v>-77176</v>
      </c>
      <c r="E96" s="108"/>
      <c r="F96" s="28"/>
      <c r="I96" s="4"/>
    </row>
    <row r="97" spans="1:9" ht="13.5" customHeight="1">
      <c r="A97" s="47" t="s">
        <v>749</v>
      </c>
      <c r="B97" s="22">
        <v>35</v>
      </c>
      <c r="C97" s="108">
        <v>-19440</v>
      </c>
      <c r="D97" s="108">
        <v>-584601</v>
      </c>
      <c r="E97" s="108"/>
      <c r="F97" s="28"/>
      <c r="I97" s="4"/>
    </row>
    <row r="98" spans="1:9" ht="13.5" customHeight="1">
      <c r="A98" s="45" t="s">
        <v>750</v>
      </c>
      <c r="B98" s="22"/>
      <c r="C98" s="106">
        <f>SUM(C94:C95)</f>
        <v>134821</v>
      </c>
      <c r="D98" s="106">
        <f>SUM(D94:D95)</f>
        <v>-2398643</v>
      </c>
      <c r="E98" s="106"/>
      <c r="F98" s="106"/>
      <c r="I98" s="4"/>
    </row>
    <row r="99" spans="1:9" ht="13.5" customHeight="1">
      <c r="A99" s="45" t="s">
        <v>751</v>
      </c>
      <c r="B99" s="22"/>
      <c r="C99" s="106" t="s">
        <v>764</v>
      </c>
      <c r="D99" s="106" t="s">
        <v>764</v>
      </c>
      <c r="E99" s="106"/>
      <c r="F99" s="26"/>
      <c r="I99" s="4"/>
    </row>
    <row r="100" spans="1:9" ht="13.5" customHeight="1">
      <c r="A100" s="45" t="s">
        <v>752</v>
      </c>
      <c r="B100" s="22">
        <v>34</v>
      </c>
      <c r="C100" s="108">
        <v>0</v>
      </c>
      <c r="D100" s="108">
        <v>0</v>
      </c>
      <c r="E100" s="106"/>
      <c r="F100" s="106"/>
      <c r="I100" s="4"/>
    </row>
    <row r="101" spans="1:9" ht="13.5" customHeight="1">
      <c r="A101" s="45" t="s">
        <v>753</v>
      </c>
      <c r="B101" s="22"/>
      <c r="C101" s="106">
        <f>SUM(C98:C100)</f>
        <v>134821</v>
      </c>
      <c r="D101" s="106">
        <f>SUM(D98:D100)</f>
        <v>-2398643</v>
      </c>
      <c r="E101" s="106"/>
      <c r="F101" s="106"/>
      <c r="I101" s="4"/>
    </row>
    <row r="102" spans="1:9" ht="13.5" customHeight="1">
      <c r="A102" s="45" t="s">
        <v>755</v>
      </c>
      <c r="B102" s="22"/>
      <c r="C102" s="106" t="s">
        <v>764</v>
      </c>
      <c r="D102" s="106" t="s">
        <v>764</v>
      </c>
      <c r="E102" s="106"/>
      <c r="F102" s="26"/>
      <c r="I102" s="4"/>
    </row>
    <row r="103" spans="1:9" ht="13.5" customHeight="1">
      <c r="A103" s="48" t="s">
        <v>723</v>
      </c>
      <c r="B103" s="22">
        <v>27</v>
      </c>
      <c r="C103" s="108">
        <v>-22468</v>
      </c>
      <c r="D103" s="108">
        <v>-427275</v>
      </c>
      <c r="E103" s="108"/>
      <c r="F103" s="28"/>
      <c r="I103" s="4"/>
    </row>
    <row r="104" spans="1:9" ht="13.5" customHeight="1">
      <c r="A104" s="48" t="s">
        <v>754</v>
      </c>
      <c r="B104" s="22"/>
      <c r="C104" s="108">
        <v>157292</v>
      </c>
      <c r="D104" s="108">
        <v>-1971368</v>
      </c>
      <c r="E104" s="108"/>
      <c r="F104" s="28"/>
      <c r="I104" s="4"/>
    </row>
    <row r="105" spans="1:9" ht="13.5" customHeight="1">
      <c r="A105" s="45" t="s">
        <v>819</v>
      </c>
      <c r="B105" s="22">
        <v>36</v>
      </c>
      <c r="C105" s="131">
        <f>'[2]Giris'!$C$106</f>
        <v>0.0032769166666666663</v>
      </c>
      <c r="D105" s="131">
        <v>-0.06</v>
      </c>
      <c r="E105" s="131"/>
      <c r="F105" s="131"/>
      <c r="I105" s="4"/>
    </row>
    <row r="106" spans="1:9" ht="13.5" customHeight="1">
      <c r="A106" s="97" t="s">
        <v>820</v>
      </c>
      <c r="B106" s="22">
        <v>36</v>
      </c>
      <c r="C106" s="131">
        <f>'[2]Giris'!$C$108</f>
        <v>0.0032769166666666663</v>
      </c>
      <c r="D106" s="131">
        <v>-0.06</v>
      </c>
      <c r="E106" s="131"/>
      <c r="F106" s="131"/>
      <c r="I106" s="4"/>
    </row>
    <row r="107" spans="1:9" ht="13.5" customHeight="1">
      <c r="A107" s="97"/>
      <c r="B107" s="22"/>
      <c r="C107" s="118"/>
      <c r="D107" s="118"/>
      <c r="E107" s="118"/>
      <c r="F107" s="118"/>
      <c r="I107" s="4"/>
    </row>
    <row r="108" spans="1:9" ht="27" customHeight="1">
      <c r="A108" s="41" t="s">
        <v>827</v>
      </c>
      <c r="B108" s="52"/>
      <c r="C108" s="136"/>
      <c r="D108" s="136"/>
      <c r="E108" s="136"/>
      <c r="F108" s="136"/>
      <c r="I108" s="4"/>
    </row>
    <row r="109" spans="1:9" ht="13.5" customHeight="1">
      <c r="A109" s="53" t="s">
        <v>762</v>
      </c>
      <c r="B109" s="137"/>
      <c r="C109" s="138"/>
      <c r="D109" s="139"/>
      <c r="E109" s="138"/>
      <c r="F109" s="139"/>
      <c r="I109" s="4"/>
    </row>
    <row r="110" spans="1:9" ht="13.5" customHeight="1">
      <c r="A110" s="45"/>
      <c r="B110" s="46"/>
      <c r="C110" s="19"/>
      <c r="D110" s="26"/>
      <c r="E110" s="19"/>
      <c r="F110" s="26"/>
      <c r="I110" s="4"/>
    </row>
    <row r="111" spans="1:9" ht="13.5" customHeight="1">
      <c r="A111" s="45" t="s">
        <v>829</v>
      </c>
      <c r="B111" s="22" t="s">
        <v>830</v>
      </c>
      <c r="C111" s="126">
        <f>+C101</f>
        <v>134821</v>
      </c>
      <c r="D111" s="126">
        <f>+D101</f>
        <v>-2398643</v>
      </c>
      <c r="E111" s="126"/>
      <c r="F111" s="126"/>
      <c r="I111" s="4"/>
    </row>
    <row r="112" spans="1:10" ht="13.5" customHeight="1">
      <c r="A112" s="45"/>
      <c r="B112" s="22"/>
      <c r="C112" s="98"/>
      <c r="D112" s="98"/>
      <c r="E112" s="98"/>
      <c r="F112" s="98"/>
      <c r="I112" s="4"/>
      <c r="J112" s="17"/>
    </row>
    <row r="113" spans="1:9" ht="13.5" customHeight="1">
      <c r="A113" s="45" t="s">
        <v>836</v>
      </c>
      <c r="B113" s="22"/>
      <c r="C113" s="98"/>
      <c r="D113" s="98"/>
      <c r="E113" s="98"/>
      <c r="F113" s="98"/>
      <c r="I113" s="4"/>
    </row>
    <row r="114" spans="1:9" ht="13.5" customHeight="1">
      <c r="A114" s="48" t="s">
        <v>837</v>
      </c>
      <c r="B114" s="22"/>
      <c r="C114" s="98">
        <v>0</v>
      </c>
      <c r="D114" s="98">
        <v>0</v>
      </c>
      <c r="E114" s="98"/>
      <c r="F114" s="98"/>
      <c r="I114" s="4"/>
    </row>
    <row r="115" spans="1:9" ht="13.5" customHeight="1">
      <c r="A115" s="48" t="s">
        <v>838</v>
      </c>
      <c r="B115" s="22"/>
      <c r="C115" s="128">
        <v>0</v>
      </c>
      <c r="D115" s="128">
        <v>4766105</v>
      </c>
      <c r="E115" s="98"/>
      <c r="F115" s="98"/>
      <c r="I115" s="4"/>
    </row>
    <row r="116" spans="1:9" ht="13.5" customHeight="1">
      <c r="A116" s="48" t="s">
        <v>839</v>
      </c>
      <c r="B116" s="22"/>
      <c r="C116" s="98">
        <v>0</v>
      </c>
      <c r="D116" s="98">
        <v>0</v>
      </c>
      <c r="E116" s="98"/>
      <c r="F116" s="98"/>
      <c r="I116" s="4"/>
    </row>
    <row r="117" spans="1:9" ht="13.5" customHeight="1">
      <c r="A117" s="48" t="s">
        <v>840</v>
      </c>
      <c r="B117" s="22"/>
      <c r="C117" s="98">
        <v>0</v>
      </c>
      <c r="D117" s="98">
        <v>0</v>
      </c>
      <c r="E117" s="98"/>
      <c r="F117" s="98"/>
      <c r="I117" s="4"/>
    </row>
    <row r="118" spans="1:9" ht="13.5" customHeight="1">
      <c r="A118" s="48" t="s">
        <v>841</v>
      </c>
      <c r="B118" s="22"/>
      <c r="C118" s="98">
        <f>+C119+C120</f>
        <v>0</v>
      </c>
      <c r="D118" s="98">
        <f>+D119+D120</f>
        <v>0</v>
      </c>
      <c r="E118" s="98"/>
      <c r="F118" s="98"/>
      <c r="I118" s="4"/>
    </row>
    <row r="119" spans="1:9" ht="13.5" customHeight="1">
      <c r="A119" s="48" t="s">
        <v>831</v>
      </c>
      <c r="B119" s="22"/>
      <c r="C119" s="101">
        <v>0</v>
      </c>
      <c r="D119" s="101">
        <v>0</v>
      </c>
      <c r="E119" s="101"/>
      <c r="F119" s="101"/>
      <c r="I119" s="4"/>
    </row>
    <row r="120" spans="1:9" ht="13.5" customHeight="1">
      <c r="A120" s="48" t="s">
        <v>842</v>
      </c>
      <c r="B120" s="22"/>
      <c r="C120" s="101">
        <v>0</v>
      </c>
      <c r="D120" s="101">
        <v>0</v>
      </c>
      <c r="E120" s="101"/>
      <c r="F120" s="101"/>
      <c r="I120" s="4"/>
    </row>
    <row r="121" spans="1:9" ht="13.5" customHeight="1">
      <c r="A121" s="45"/>
      <c r="B121" s="22"/>
      <c r="C121" s="98"/>
      <c r="D121" s="98"/>
      <c r="E121" s="98"/>
      <c r="F121" s="98"/>
      <c r="H121" s="32"/>
      <c r="I121" s="10"/>
    </row>
    <row r="122" spans="1:9" ht="13.5" customHeight="1">
      <c r="A122" s="45" t="s">
        <v>832</v>
      </c>
      <c r="B122" s="22"/>
      <c r="C122" s="98">
        <f>SUM(C114:C120)</f>
        <v>0</v>
      </c>
      <c r="D122" s="98">
        <f>SUM(D114:D120)</f>
        <v>4766105</v>
      </c>
      <c r="E122" s="98"/>
      <c r="F122" s="98"/>
      <c r="H122" s="32"/>
      <c r="I122" s="10"/>
    </row>
    <row r="123" spans="1:8" ht="12.75">
      <c r="A123" s="124"/>
      <c r="B123" s="22"/>
      <c r="C123" s="98"/>
      <c r="D123" s="98"/>
      <c r="E123" s="98"/>
      <c r="F123" s="98"/>
      <c r="H123" s="32"/>
    </row>
    <row r="124" spans="1:8" ht="11.25">
      <c r="A124" s="45" t="s">
        <v>833</v>
      </c>
      <c r="B124" s="22"/>
      <c r="C124" s="127">
        <f>+C122+C111</f>
        <v>134821</v>
      </c>
      <c r="D124" s="127">
        <f>+D122+D111</f>
        <v>2367462</v>
      </c>
      <c r="E124" s="127"/>
      <c r="F124" s="127"/>
      <c r="H124" s="32"/>
    </row>
    <row r="125" spans="1:8" ht="12.75">
      <c r="A125" s="124"/>
      <c r="B125" s="22"/>
      <c r="C125" s="98"/>
      <c r="D125" s="98"/>
      <c r="E125" s="98"/>
      <c r="F125" s="98"/>
      <c r="H125" s="32"/>
    </row>
    <row r="126" spans="1:8" ht="11.25">
      <c r="A126" s="45" t="s">
        <v>834</v>
      </c>
      <c r="B126" s="22"/>
      <c r="C126" s="98"/>
      <c r="D126" s="98"/>
      <c r="E126" s="98"/>
      <c r="F126" s="98"/>
      <c r="H126" s="32"/>
    </row>
    <row r="127" spans="1:8" ht="11.25">
      <c r="A127" s="48" t="s">
        <v>723</v>
      </c>
      <c r="B127" s="22">
        <v>27</v>
      </c>
      <c r="C127" s="128">
        <f>+C103</f>
        <v>-22468</v>
      </c>
      <c r="D127" s="128">
        <f>+D103</f>
        <v>-427275</v>
      </c>
      <c r="E127" s="128"/>
      <c r="F127" s="128"/>
      <c r="H127" s="32"/>
    </row>
    <row r="128" spans="1:8" ht="11.25">
      <c r="A128" s="48" t="s">
        <v>754</v>
      </c>
      <c r="B128" s="22">
        <v>36</v>
      </c>
      <c r="C128" s="128">
        <f>+C104+C115</f>
        <v>157292</v>
      </c>
      <c r="D128" s="128">
        <f>+D104+D115</f>
        <v>2794737</v>
      </c>
      <c r="E128" s="128"/>
      <c r="F128" s="128"/>
      <c r="H128" s="32"/>
    </row>
    <row r="129" spans="1:8" ht="12.75">
      <c r="A129" s="124"/>
      <c r="B129" s="125"/>
      <c r="C129" s="98"/>
      <c r="D129" s="98"/>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6"/>
      <c r="B248" s="56"/>
      <c r="C248" s="56"/>
      <c r="D248" s="56"/>
      <c r="E248" s="56"/>
      <c r="F248" s="56"/>
      <c r="G248" s="56"/>
      <c r="H248" s="56"/>
      <c r="I248" s="13"/>
    </row>
    <row r="249" spans="1:9" ht="12.75">
      <c r="A249" s="57"/>
      <c r="B249" s="58"/>
      <c r="C249" s="58"/>
      <c r="D249" s="58"/>
      <c r="E249" s="58"/>
      <c r="F249" s="58"/>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0"/>
      <c r="C334" s="61"/>
      <c r="D334" s="61"/>
      <c r="E334" s="61"/>
      <c r="F334" s="61"/>
      <c r="G334" s="56"/>
      <c r="H334" s="56"/>
      <c r="I334" s="13"/>
    </row>
    <row r="335" spans="1:9" ht="12.75">
      <c r="A335" s="59"/>
      <c r="B335" s="62"/>
      <c r="C335" s="63"/>
      <c r="D335" s="63"/>
      <c r="E335" s="63"/>
      <c r="F335" s="63"/>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59"/>
      <c r="B382" s="60"/>
      <c r="C382" s="61"/>
      <c r="D382" s="61"/>
      <c r="E382" s="61"/>
      <c r="F382" s="61"/>
      <c r="G382" s="56"/>
      <c r="H382" s="56"/>
      <c r="I382" s="13"/>
    </row>
    <row r="383" spans="1:9" ht="12.75">
      <c r="A383" s="64"/>
      <c r="B383" s="62"/>
      <c r="C383" s="63"/>
      <c r="D383" s="63"/>
      <c r="E383" s="63"/>
      <c r="F383" s="63"/>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0"/>
      <c r="C389" s="61"/>
      <c r="D389" s="61"/>
      <c r="E389" s="61"/>
      <c r="F389" s="61"/>
      <c r="G389" s="56"/>
      <c r="H389" s="56"/>
      <c r="I389" s="13"/>
    </row>
    <row r="390" spans="1:9" ht="12.75">
      <c r="A390" s="59"/>
      <c r="B390" s="62"/>
      <c r="C390" s="63"/>
      <c r="D390" s="63"/>
      <c r="E390" s="63"/>
      <c r="F390" s="63"/>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9"/>
      <c r="B564" s="60"/>
      <c r="C564" s="61"/>
      <c r="D564" s="61"/>
      <c r="E564" s="61"/>
      <c r="F564" s="61"/>
      <c r="G564" s="56"/>
      <c r="H564" s="56"/>
      <c r="I564" s="13"/>
    </row>
    <row r="565" spans="1:9" ht="12.75">
      <c r="A565" s="56"/>
      <c r="B565" s="56"/>
      <c r="C565" s="56"/>
      <c r="D565" s="56"/>
      <c r="E565" s="56"/>
      <c r="F565" s="56"/>
      <c r="G565" s="56"/>
      <c r="H565" s="56"/>
      <c r="I565" s="13"/>
    </row>
    <row r="566" spans="1:9" ht="12.75">
      <c r="A566" s="56"/>
      <c r="B566" s="56"/>
      <c r="C566" s="56"/>
      <c r="D566" s="56"/>
      <c r="E566" s="56"/>
      <c r="F566" s="56"/>
      <c r="G566" s="56"/>
      <c r="H566" s="56"/>
      <c r="I566" s="13"/>
    </row>
    <row r="567" spans="1:8" ht="12.75">
      <c r="A567" s="56"/>
      <c r="B567" s="56"/>
      <c r="C567" s="56"/>
      <c r="D567" s="56"/>
      <c r="E567" s="56"/>
      <c r="F567" s="56"/>
      <c r="G567" s="56"/>
      <c r="H567" s="56"/>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758</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J15" sqref="J15"/>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1.57421875" style="56" bestFit="1" customWidth="1"/>
    <col min="6" max="6" width="13.57421875" style="56" bestFit="1" customWidth="1"/>
    <col min="7" max="7" width="11.7109375" style="56" customWidth="1"/>
    <col min="8" max="8" width="12.00390625" style="56" customWidth="1"/>
    <col min="9" max="9" width="12.28125" style="56" customWidth="1"/>
    <col min="10" max="11" width="12.140625" style="56" customWidth="1"/>
    <col min="12"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762</v>
      </c>
      <c r="B4" s="76"/>
    </row>
    <row r="5" ht="12" thickBot="1"/>
    <row r="6" spans="1:11" ht="12" customHeight="1">
      <c r="A6" s="146"/>
      <c r="B6" s="114" t="s">
        <v>824</v>
      </c>
      <c r="C6" s="148" t="s">
        <v>772</v>
      </c>
      <c r="D6" s="150" t="s">
        <v>771</v>
      </c>
      <c r="E6" s="66" t="s">
        <v>848</v>
      </c>
      <c r="F6" s="148" t="s">
        <v>735</v>
      </c>
      <c r="G6" s="150" t="s">
        <v>733</v>
      </c>
      <c r="H6" s="66" t="s">
        <v>773</v>
      </c>
      <c r="I6" s="148" t="s">
        <v>857</v>
      </c>
      <c r="J6" s="99" t="s">
        <v>821</v>
      </c>
      <c r="K6" s="148" t="s">
        <v>858</v>
      </c>
    </row>
    <row r="7" spans="1:11" ht="12" thickBot="1">
      <c r="A7" s="147"/>
      <c r="B7" s="115" t="s">
        <v>825</v>
      </c>
      <c r="C7" s="149"/>
      <c r="D7" s="151"/>
      <c r="E7" s="69" t="s">
        <v>849</v>
      </c>
      <c r="F7" s="149"/>
      <c r="G7" s="151"/>
      <c r="H7" s="69" t="s">
        <v>774</v>
      </c>
      <c r="I7" s="149"/>
      <c r="J7" s="68" t="s">
        <v>822</v>
      </c>
      <c r="K7" s="149"/>
    </row>
    <row r="8" spans="1:11" ht="11.25">
      <c r="A8" s="70">
        <v>40544</v>
      </c>
      <c r="B8" s="117">
        <v>27.36</v>
      </c>
      <c r="C8" s="98">
        <v>48000000</v>
      </c>
      <c r="D8" s="98">
        <v>19199732</v>
      </c>
      <c r="E8" s="98">
        <v>55925</v>
      </c>
      <c r="F8" s="98">
        <v>589468</v>
      </c>
      <c r="G8" s="98">
        <v>4766105</v>
      </c>
      <c r="H8" s="98">
        <v>-1971368</v>
      </c>
      <c r="I8" s="98">
        <v>-6562358</v>
      </c>
      <c r="J8" s="98">
        <v>276875</v>
      </c>
      <c r="K8" s="98">
        <f aca="true" t="shared" si="0" ref="K8:K13">SUM(C8:J8)</f>
        <v>64354379</v>
      </c>
    </row>
    <row r="9" spans="1:11" ht="11.25">
      <c r="A9" s="71" t="s">
        <v>775</v>
      </c>
      <c r="B9" s="100">
        <v>27</v>
      </c>
      <c r="C9" s="101" t="s">
        <v>765</v>
      </c>
      <c r="D9" s="101" t="s">
        <v>765</v>
      </c>
      <c r="E9" s="101">
        <v>0</v>
      </c>
      <c r="F9" s="101" t="s">
        <v>765</v>
      </c>
      <c r="G9" s="101">
        <v>0</v>
      </c>
      <c r="H9" s="101">
        <f>-H8</f>
        <v>1971368</v>
      </c>
      <c r="I9" s="102">
        <f>-H9</f>
        <v>-1971368</v>
      </c>
      <c r="J9" s="102">
        <v>0</v>
      </c>
      <c r="K9" s="98">
        <f t="shared" si="0"/>
        <v>0</v>
      </c>
    </row>
    <row r="10" spans="1:11" ht="11.25">
      <c r="A10" s="71" t="s">
        <v>856</v>
      </c>
      <c r="B10" s="100">
        <v>27</v>
      </c>
      <c r="C10" s="101" t="s">
        <v>765</v>
      </c>
      <c r="D10" s="101" t="s">
        <v>765</v>
      </c>
      <c r="E10" s="101">
        <v>0</v>
      </c>
      <c r="F10" s="101">
        <v>10585</v>
      </c>
      <c r="G10" s="101">
        <v>0</v>
      </c>
      <c r="H10" s="101" t="s">
        <v>765</v>
      </c>
      <c r="I10" s="101">
        <f>-F10</f>
        <v>-10585</v>
      </c>
      <c r="J10" s="102" t="s">
        <v>765</v>
      </c>
      <c r="K10" s="98">
        <f t="shared" si="0"/>
        <v>0</v>
      </c>
    </row>
    <row r="11" spans="1:11" ht="11.25">
      <c r="A11" s="72" t="s">
        <v>776</v>
      </c>
      <c r="B11" s="100">
        <v>36</v>
      </c>
      <c r="C11" s="101" t="s">
        <v>765</v>
      </c>
      <c r="D11" s="101">
        <v>0</v>
      </c>
      <c r="E11" s="101">
        <v>0</v>
      </c>
      <c r="F11" s="101" t="s">
        <v>765</v>
      </c>
      <c r="G11" s="101">
        <v>0</v>
      </c>
      <c r="H11" s="96">
        <v>157292</v>
      </c>
      <c r="I11" s="101" t="s">
        <v>765</v>
      </c>
      <c r="J11" s="101" t="s">
        <v>765</v>
      </c>
      <c r="K11" s="98">
        <f t="shared" si="0"/>
        <v>157292</v>
      </c>
    </row>
    <row r="12" spans="1:11" ht="11.25">
      <c r="A12" s="72" t="s">
        <v>859</v>
      </c>
      <c r="B12" s="100">
        <v>27</v>
      </c>
      <c r="C12" s="101" t="s">
        <v>765</v>
      </c>
      <c r="D12" s="101" t="s">
        <v>765</v>
      </c>
      <c r="E12" s="101">
        <v>0</v>
      </c>
      <c r="F12" s="101" t="s">
        <v>765</v>
      </c>
      <c r="G12" s="101">
        <v>0</v>
      </c>
      <c r="H12" s="96" t="s">
        <v>765</v>
      </c>
      <c r="I12" s="101">
        <v>0</v>
      </c>
      <c r="J12" s="101">
        <v>0</v>
      </c>
      <c r="K12" s="98">
        <f t="shared" si="0"/>
        <v>0</v>
      </c>
    </row>
    <row r="13" spans="1:11" ht="11.25">
      <c r="A13" s="72" t="s">
        <v>823</v>
      </c>
      <c r="B13" s="100">
        <v>27</v>
      </c>
      <c r="C13" s="101" t="s">
        <v>765</v>
      </c>
      <c r="D13" s="101" t="s">
        <v>765</v>
      </c>
      <c r="E13" s="101">
        <v>0</v>
      </c>
      <c r="F13" s="101" t="s">
        <v>765</v>
      </c>
      <c r="G13" s="101">
        <v>0</v>
      </c>
      <c r="H13" s="96" t="s">
        <v>765</v>
      </c>
      <c r="I13" s="101" t="s">
        <v>765</v>
      </c>
      <c r="J13" s="101">
        <v>-22468</v>
      </c>
      <c r="K13" s="98">
        <f t="shared" si="0"/>
        <v>-22468</v>
      </c>
    </row>
    <row r="14" spans="1:11" ht="13.5" thickBot="1">
      <c r="A14" s="73"/>
      <c r="B14" s="116"/>
      <c r="C14" s="101" t="s">
        <v>764</v>
      </c>
      <c r="D14" s="101" t="s">
        <v>764</v>
      </c>
      <c r="E14" s="101"/>
      <c r="F14" s="101" t="s">
        <v>764</v>
      </c>
      <c r="G14" s="101"/>
      <c r="H14" s="94"/>
      <c r="I14" s="94"/>
      <c r="J14" s="94"/>
      <c r="K14" s="95"/>
    </row>
    <row r="15" spans="1:11" ht="12" thickBot="1">
      <c r="A15" s="74">
        <v>40908</v>
      </c>
      <c r="B15" s="143">
        <v>27.36</v>
      </c>
      <c r="C15" s="103">
        <f aca="true" t="shared" si="1" ref="C15:K15">SUM(C8:C14)</f>
        <v>48000000</v>
      </c>
      <c r="D15" s="103">
        <f t="shared" si="1"/>
        <v>19199732</v>
      </c>
      <c r="E15" s="103">
        <f t="shared" si="1"/>
        <v>55925</v>
      </c>
      <c r="F15" s="103">
        <f t="shared" si="1"/>
        <v>600053</v>
      </c>
      <c r="G15" s="103">
        <f t="shared" si="1"/>
        <v>4766105</v>
      </c>
      <c r="H15" s="103">
        <f t="shared" si="1"/>
        <v>157292</v>
      </c>
      <c r="I15" s="103">
        <f t="shared" si="1"/>
        <v>-8544311</v>
      </c>
      <c r="J15" s="103">
        <f>SUM(J8:J14)</f>
        <v>254407</v>
      </c>
      <c r="K15" s="103">
        <f t="shared" si="1"/>
        <v>64489203</v>
      </c>
    </row>
    <row r="16" spans="1:11" ht="12" thickBot="1">
      <c r="A16" s="67"/>
      <c r="B16" s="113"/>
      <c r="C16" s="104"/>
      <c r="D16" s="105"/>
      <c r="E16" s="105"/>
      <c r="F16" s="104"/>
      <c r="G16" s="104"/>
      <c r="H16" s="105"/>
      <c r="I16" s="104"/>
      <c r="J16" s="104"/>
      <c r="K16" s="104"/>
    </row>
    <row r="17" spans="1:11" ht="11.25">
      <c r="A17" s="70">
        <v>40179</v>
      </c>
      <c r="B17" s="117">
        <v>27.36</v>
      </c>
      <c r="C17" s="98">
        <v>24000000</v>
      </c>
      <c r="D17" s="98">
        <v>19199732</v>
      </c>
      <c r="E17" s="98">
        <v>0</v>
      </c>
      <c r="F17" s="98">
        <v>543318</v>
      </c>
      <c r="G17" s="98">
        <v>0</v>
      </c>
      <c r="H17" s="98">
        <v>406714</v>
      </c>
      <c r="I17" s="98">
        <v>-6924866</v>
      </c>
      <c r="J17" s="98">
        <v>2505781</v>
      </c>
      <c r="K17" s="98">
        <f aca="true" t="shared" si="2" ref="K17:K25">SUM(C17:J17)</f>
        <v>39730679</v>
      </c>
    </row>
    <row r="18" spans="1:11" ht="16.5" customHeight="1">
      <c r="A18" s="71" t="s">
        <v>847</v>
      </c>
      <c r="B18" s="100">
        <v>27</v>
      </c>
      <c r="C18" s="101">
        <v>24000000</v>
      </c>
      <c r="D18" s="101">
        <v>0</v>
      </c>
      <c r="E18" s="101">
        <v>0</v>
      </c>
      <c r="F18" s="101">
        <v>0</v>
      </c>
      <c r="G18" s="101">
        <v>0</v>
      </c>
      <c r="H18" s="101">
        <v>0</v>
      </c>
      <c r="I18" s="102">
        <v>0</v>
      </c>
      <c r="J18" s="102">
        <v>0</v>
      </c>
      <c r="K18" s="98">
        <f t="shared" si="2"/>
        <v>24000000</v>
      </c>
    </row>
    <row r="19" spans="1:11" ht="11.25">
      <c r="A19" s="71" t="s">
        <v>775</v>
      </c>
      <c r="B19" s="100">
        <v>27</v>
      </c>
      <c r="C19" s="101" t="s">
        <v>765</v>
      </c>
      <c r="D19" s="101" t="s">
        <v>765</v>
      </c>
      <c r="E19" s="101">
        <v>0</v>
      </c>
      <c r="F19" s="101" t="s">
        <v>765</v>
      </c>
      <c r="G19" s="101">
        <v>0</v>
      </c>
      <c r="H19" s="101">
        <v>-406714</v>
      </c>
      <c r="I19" s="102">
        <v>406714</v>
      </c>
      <c r="J19" s="102">
        <v>0</v>
      </c>
      <c r="K19" s="98">
        <f t="shared" si="2"/>
        <v>0</v>
      </c>
    </row>
    <row r="20" spans="1:11" ht="11.25">
      <c r="A20" s="71" t="s">
        <v>850</v>
      </c>
      <c r="B20" s="100">
        <v>27</v>
      </c>
      <c r="C20" s="101">
        <v>0</v>
      </c>
      <c r="D20" s="101">
        <v>0</v>
      </c>
      <c r="E20" s="101">
        <v>55925</v>
      </c>
      <c r="F20" s="101">
        <v>0</v>
      </c>
      <c r="G20" s="101">
        <v>0</v>
      </c>
      <c r="H20" s="101">
        <v>0</v>
      </c>
      <c r="I20" s="102">
        <v>0</v>
      </c>
      <c r="J20" s="102">
        <v>0</v>
      </c>
      <c r="K20" s="98">
        <f t="shared" si="2"/>
        <v>55925</v>
      </c>
    </row>
    <row r="21" spans="1:11" ht="11.25">
      <c r="A21" s="71" t="s">
        <v>856</v>
      </c>
      <c r="B21" s="100">
        <v>27</v>
      </c>
      <c r="C21" s="101" t="s">
        <v>765</v>
      </c>
      <c r="D21" s="101" t="s">
        <v>765</v>
      </c>
      <c r="E21" s="101">
        <v>0</v>
      </c>
      <c r="F21" s="101">
        <v>46150</v>
      </c>
      <c r="G21" s="101">
        <v>0</v>
      </c>
      <c r="H21" s="101" t="s">
        <v>765</v>
      </c>
      <c r="I21" s="101">
        <v>-46150</v>
      </c>
      <c r="J21" s="102" t="s">
        <v>765</v>
      </c>
      <c r="K21" s="98">
        <f t="shared" si="2"/>
        <v>0</v>
      </c>
    </row>
    <row r="22" spans="1:11" ht="11.25">
      <c r="A22" s="71" t="s">
        <v>851</v>
      </c>
      <c r="B22" s="100">
        <v>27</v>
      </c>
      <c r="C22" s="101">
        <v>0</v>
      </c>
      <c r="D22" s="101">
        <v>0</v>
      </c>
      <c r="E22" s="101">
        <v>0</v>
      </c>
      <c r="F22" s="101">
        <v>0</v>
      </c>
      <c r="G22" s="101">
        <v>4766105</v>
      </c>
      <c r="H22" s="101">
        <v>0</v>
      </c>
      <c r="I22" s="101">
        <v>0</v>
      </c>
      <c r="J22" s="102">
        <v>0</v>
      </c>
      <c r="K22" s="98">
        <f t="shared" si="2"/>
        <v>4766105</v>
      </c>
    </row>
    <row r="23" spans="1:11" ht="11.25">
      <c r="A23" s="72" t="s">
        <v>776</v>
      </c>
      <c r="B23" s="100">
        <v>36</v>
      </c>
      <c r="C23" s="101" t="s">
        <v>765</v>
      </c>
      <c r="D23" s="101">
        <v>0</v>
      </c>
      <c r="E23" s="101">
        <v>0</v>
      </c>
      <c r="F23" s="101" t="s">
        <v>765</v>
      </c>
      <c r="G23" s="101">
        <v>0</v>
      </c>
      <c r="H23" s="96">
        <v>-1971368</v>
      </c>
      <c r="I23" s="101" t="s">
        <v>765</v>
      </c>
      <c r="J23" s="101" t="s">
        <v>765</v>
      </c>
      <c r="K23" s="98">
        <f t="shared" si="2"/>
        <v>-1971368</v>
      </c>
    </row>
    <row r="24" spans="1:11" ht="11.25">
      <c r="A24" s="72" t="s">
        <v>859</v>
      </c>
      <c r="B24" s="100">
        <v>27</v>
      </c>
      <c r="C24" s="101" t="s">
        <v>765</v>
      </c>
      <c r="D24" s="101" t="s">
        <v>765</v>
      </c>
      <c r="E24" s="101">
        <v>0</v>
      </c>
      <c r="F24" s="101" t="s">
        <v>765</v>
      </c>
      <c r="G24" s="101">
        <v>0</v>
      </c>
      <c r="H24" s="96" t="s">
        <v>765</v>
      </c>
      <c r="I24" s="101">
        <v>1944</v>
      </c>
      <c r="J24" s="101">
        <v>-1801631</v>
      </c>
      <c r="K24" s="98">
        <f t="shared" si="2"/>
        <v>-1799687</v>
      </c>
    </row>
    <row r="25" spans="1:11" ht="11.25">
      <c r="A25" s="72" t="s">
        <v>823</v>
      </c>
      <c r="B25" s="100">
        <v>27</v>
      </c>
      <c r="C25" s="101" t="s">
        <v>765</v>
      </c>
      <c r="D25" s="101" t="s">
        <v>765</v>
      </c>
      <c r="E25" s="101">
        <v>0</v>
      </c>
      <c r="F25" s="101" t="s">
        <v>765</v>
      </c>
      <c r="G25" s="101">
        <v>0</v>
      </c>
      <c r="H25" s="96" t="s">
        <v>765</v>
      </c>
      <c r="I25" s="101" t="s">
        <v>765</v>
      </c>
      <c r="J25" s="101">
        <v>-427275</v>
      </c>
      <c r="K25" s="98">
        <f t="shared" si="2"/>
        <v>-427275</v>
      </c>
    </row>
    <row r="26" spans="1:11" ht="13.5" thickBot="1">
      <c r="A26" s="73"/>
      <c r="B26" s="116"/>
      <c r="C26" s="101" t="s">
        <v>764</v>
      </c>
      <c r="D26" s="101" t="s">
        <v>764</v>
      </c>
      <c r="E26" s="101"/>
      <c r="F26" s="101" t="s">
        <v>764</v>
      </c>
      <c r="G26" s="101"/>
      <c r="H26" s="94"/>
      <c r="I26" s="94"/>
      <c r="J26" s="94"/>
      <c r="K26" s="95"/>
    </row>
    <row r="27" spans="1:11" ht="12" thickBot="1">
      <c r="A27" s="74">
        <v>40543</v>
      </c>
      <c r="B27" s="143">
        <v>27.36</v>
      </c>
      <c r="C27" s="103">
        <f aca="true" t="shared" si="3" ref="C27:I27">SUM(C17:C26)</f>
        <v>48000000</v>
      </c>
      <c r="D27" s="103">
        <f t="shared" si="3"/>
        <v>19199732</v>
      </c>
      <c r="E27" s="103">
        <f t="shared" si="3"/>
        <v>55925</v>
      </c>
      <c r="F27" s="103">
        <f t="shared" si="3"/>
        <v>589468</v>
      </c>
      <c r="G27" s="103">
        <f t="shared" si="3"/>
        <v>4766105</v>
      </c>
      <c r="H27" s="103">
        <f t="shared" si="3"/>
        <v>-1971368</v>
      </c>
      <c r="I27" s="103">
        <f t="shared" si="3"/>
        <v>-6562358</v>
      </c>
      <c r="J27" s="103">
        <f>SUM(J17:J26)</f>
        <v>276875</v>
      </c>
      <c r="K27" s="103">
        <f>SUM(K17:K26)</f>
        <v>64354379</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8"/>
  <sheetViews>
    <sheetView showGridLines="0" tabSelected="1" zoomScalePageLayoutView="0" workbookViewId="0" topLeftCell="A1">
      <selection activeCell="F33" sqref="F33"/>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828</v>
      </c>
      <c r="B3" s="56"/>
      <c r="C3" s="56"/>
      <c r="D3" s="56"/>
    </row>
    <row r="4" spans="1:4" ht="12.75">
      <c r="A4" s="76" t="s">
        <v>762</v>
      </c>
      <c r="B4" s="56"/>
      <c r="C4" s="56"/>
      <c r="D4" s="56"/>
    </row>
    <row r="5" spans="1:4" ht="12.75">
      <c r="A5" s="33"/>
      <c r="B5" s="56"/>
      <c r="C5" s="56"/>
      <c r="D5" s="56"/>
    </row>
    <row r="6" spans="1:4" ht="12.75">
      <c r="A6" s="153"/>
      <c r="B6" s="152" t="s">
        <v>777</v>
      </c>
      <c r="C6" s="152" t="s">
        <v>778</v>
      </c>
      <c r="D6" s="152"/>
    </row>
    <row r="7" spans="1:4" ht="12.75">
      <c r="A7" s="153"/>
      <c r="B7" s="152"/>
      <c r="C7" s="152" t="s">
        <v>779</v>
      </c>
      <c r="D7" s="152"/>
    </row>
    <row r="8" spans="1:4" ht="13.5" thickBot="1">
      <c r="A8" s="77"/>
      <c r="B8" s="77"/>
      <c r="C8" s="78" t="s">
        <v>835</v>
      </c>
      <c r="D8" s="78" t="s">
        <v>835</v>
      </c>
    </row>
    <row r="9" spans="1:4" ht="12.75">
      <c r="A9" s="79"/>
      <c r="B9" s="79"/>
      <c r="C9" s="80" t="s">
        <v>808</v>
      </c>
      <c r="D9" s="80" t="s">
        <v>809</v>
      </c>
    </row>
    <row r="10" spans="1:4" ht="13.5" thickBot="1">
      <c r="A10" s="81"/>
      <c r="B10" s="81"/>
      <c r="C10" s="82">
        <v>40908</v>
      </c>
      <c r="D10" s="82">
        <v>40543</v>
      </c>
    </row>
    <row r="11" spans="1:4" ht="12.75">
      <c r="A11" s="34" t="s">
        <v>780</v>
      </c>
      <c r="B11" s="34"/>
      <c r="C11" s="77"/>
      <c r="D11" s="77"/>
    </row>
    <row r="12" spans="1:4" ht="12.75">
      <c r="A12" s="83" t="s">
        <v>781</v>
      </c>
      <c r="B12" s="84">
        <v>36</v>
      </c>
      <c r="C12" s="120">
        <v>157292</v>
      </c>
      <c r="D12" s="120">
        <v>-1971368</v>
      </c>
    </row>
    <row r="13" spans="1:4" ht="12.75">
      <c r="A13" s="85"/>
      <c r="B13" s="86"/>
      <c r="C13" s="132"/>
      <c r="D13" s="132"/>
    </row>
    <row r="14" spans="1:4" ht="12.75">
      <c r="A14" s="34" t="s">
        <v>782</v>
      </c>
      <c r="B14" s="34"/>
      <c r="C14" s="132"/>
      <c r="D14" s="132"/>
    </row>
    <row r="15" spans="1:4" ht="12.75">
      <c r="A15" s="83" t="s">
        <v>783</v>
      </c>
      <c r="B15" s="84">
        <v>18</v>
      </c>
      <c r="C15" s="120">
        <v>1020864</v>
      </c>
      <c r="D15" s="120">
        <v>1070910</v>
      </c>
    </row>
    <row r="16" spans="1:4" ht="12.75">
      <c r="A16" s="83" t="s">
        <v>784</v>
      </c>
      <c r="B16" s="84">
        <v>19</v>
      </c>
      <c r="C16" s="120">
        <v>538</v>
      </c>
      <c r="D16" s="120">
        <v>6739</v>
      </c>
    </row>
    <row r="17" spans="1:4" ht="12.75">
      <c r="A17" s="83" t="s">
        <v>785</v>
      </c>
      <c r="B17" s="84">
        <v>24</v>
      </c>
      <c r="C17" s="120">
        <v>11431</v>
      </c>
      <c r="D17" s="120">
        <v>127344</v>
      </c>
    </row>
    <row r="18" spans="1:4" ht="12.75">
      <c r="A18" s="83" t="s">
        <v>786</v>
      </c>
      <c r="B18" s="84">
        <v>35</v>
      </c>
      <c r="C18" s="120">
        <v>274019</v>
      </c>
      <c r="D18" s="120">
        <v>661779</v>
      </c>
    </row>
    <row r="19" spans="1:4" ht="12.75">
      <c r="A19" s="83" t="s">
        <v>787</v>
      </c>
      <c r="B19" s="84">
        <v>32</v>
      </c>
      <c r="C19" s="120">
        <v>-18251</v>
      </c>
      <c r="D19" s="120">
        <v>-394870</v>
      </c>
    </row>
    <row r="20" spans="1:4" ht="12.75">
      <c r="A20" s="83" t="s">
        <v>788</v>
      </c>
      <c r="B20" s="84">
        <v>33</v>
      </c>
      <c r="C20" s="120">
        <v>523</v>
      </c>
      <c r="D20" s="120">
        <v>225909</v>
      </c>
    </row>
    <row r="21" spans="1:4" ht="12.75">
      <c r="A21" s="83" t="s">
        <v>811</v>
      </c>
      <c r="B21" s="84">
        <v>31</v>
      </c>
      <c r="C21" s="120">
        <v>-414461</v>
      </c>
      <c r="D21" s="120">
        <v>-29179</v>
      </c>
    </row>
    <row r="22" spans="1:4" ht="12.75">
      <c r="A22" s="83" t="s">
        <v>789</v>
      </c>
      <c r="B22" s="84">
        <v>27</v>
      </c>
      <c r="C22" s="120">
        <v>-22468</v>
      </c>
      <c r="D22" s="120">
        <v>-427275</v>
      </c>
    </row>
    <row r="23" spans="1:4" ht="13.5" thickBot="1">
      <c r="A23" s="83" t="s">
        <v>790</v>
      </c>
      <c r="B23" s="84"/>
      <c r="C23" s="142">
        <v>5217</v>
      </c>
      <c r="D23" s="142">
        <v>13306</v>
      </c>
    </row>
    <row r="24" spans="1:4" ht="13.5" thickBot="1">
      <c r="A24" s="87" t="s">
        <v>791</v>
      </c>
      <c r="B24" s="88"/>
      <c r="C24" s="123">
        <f>+SUM(C12:C23)</f>
        <v>1014704</v>
      </c>
      <c r="D24" s="123">
        <f>+SUM(D12:D23)</f>
        <v>-716705</v>
      </c>
    </row>
    <row r="25" spans="1:4" ht="12.75">
      <c r="A25" s="85"/>
      <c r="B25" s="86"/>
      <c r="C25" s="121" t="s">
        <v>764</v>
      </c>
      <c r="D25" s="121" t="s">
        <v>764</v>
      </c>
    </row>
    <row r="26" spans="1:4" ht="12.75">
      <c r="A26" s="85" t="s">
        <v>792</v>
      </c>
      <c r="B26" s="86"/>
      <c r="C26" s="121" t="s">
        <v>764</v>
      </c>
      <c r="D26" s="121" t="s">
        <v>764</v>
      </c>
    </row>
    <row r="27" spans="1:4" ht="12.75">
      <c r="A27" s="83" t="s">
        <v>812</v>
      </c>
      <c r="B27" s="84">
        <v>7</v>
      </c>
      <c r="C27" s="120">
        <v>0</v>
      </c>
      <c r="D27" s="120">
        <v>4850910</v>
      </c>
    </row>
    <row r="28" spans="1:4" ht="12.75">
      <c r="A28" s="83" t="s">
        <v>793</v>
      </c>
      <c r="B28" s="84">
        <v>10</v>
      </c>
      <c r="C28" s="120">
        <v>-1459628</v>
      </c>
      <c r="D28" s="120">
        <v>-4330779</v>
      </c>
    </row>
    <row r="29" spans="1:4" ht="12.75">
      <c r="A29" s="83" t="s">
        <v>794</v>
      </c>
      <c r="B29" s="84">
        <v>11</v>
      </c>
      <c r="C29" s="120">
        <v>841</v>
      </c>
      <c r="D29" s="120" t="s">
        <v>765</v>
      </c>
    </row>
    <row r="30" spans="1:4" ht="12.75">
      <c r="A30" s="83" t="s">
        <v>795</v>
      </c>
      <c r="B30" s="84">
        <v>13</v>
      </c>
      <c r="C30" s="120">
        <v>219706</v>
      </c>
      <c r="D30" s="120">
        <v>-567979</v>
      </c>
    </row>
    <row r="31" spans="1:4" ht="12.75">
      <c r="A31" s="83" t="s">
        <v>796</v>
      </c>
      <c r="B31" s="84">
        <v>26</v>
      </c>
      <c r="C31" s="120">
        <v>767601</v>
      </c>
      <c r="D31" s="120">
        <v>-1481241</v>
      </c>
    </row>
    <row r="32" spans="1:4" ht="12.75">
      <c r="A32" s="83" t="s">
        <v>810</v>
      </c>
      <c r="B32" s="84">
        <v>26</v>
      </c>
      <c r="C32" s="120">
        <v>-990688</v>
      </c>
      <c r="D32" s="120">
        <v>132191</v>
      </c>
    </row>
    <row r="33" spans="1:4" ht="12.75">
      <c r="A33" s="83" t="s">
        <v>797</v>
      </c>
      <c r="B33" s="84">
        <v>10</v>
      </c>
      <c r="C33" s="120">
        <v>-214346</v>
      </c>
      <c r="D33" s="120">
        <v>809609</v>
      </c>
    </row>
    <row r="34" spans="1:4" ht="12.75">
      <c r="A34" s="83" t="s">
        <v>798</v>
      </c>
      <c r="B34" s="84">
        <v>26</v>
      </c>
      <c r="C34" s="120">
        <v>72352</v>
      </c>
      <c r="D34" s="120">
        <v>-29897</v>
      </c>
    </row>
    <row r="35" spans="1:4" ht="12.75">
      <c r="A35" s="83" t="s">
        <v>799</v>
      </c>
      <c r="B35" s="84">
        <v>35</v>
      </c>
      <c r="C35" s="120">
        <v>-250590</v>
      </c>
      <c r="D35" s="120">
        <v>-81261</v>
      </c>
    </row>
    <row r="36" spans="1:4" ht="13.5" thickBot="1">
      <c r="A36" s="83" t="s">
        <v>800</v>
      </c>
      <c r="B36" s="84">
        <v>24</v>
      </c>
      <c r="C36" s="120">
        <v>-59100</v>
      </c>
      <c r="D36" s="120">
        <v>-44483</v>
      </c>
    </row>
    <row r="37" spans="1:4" ht="13.5" thickBot="1">
      <c r="A37" s="90" t="s">
        <v>813</v>
      </c>
      <c r="B37" s="91"/>
      <c r="C37" s="122">
        <f>+SUM(C24:C36)</f>
        <v>-899148</v>
      </c>
      <c r="D37" s="122">
        <f>+SUM(D24:D36)</f>
        <v>-1459635</v>
      </c>
    </row>
    <row r="38" spans="1:4" ht="12.75">
      <c r="A38" s="83"/>
      <c r="B38" s="89"/>
      <c r="C38" s="121" t="s">
        <v>764</v>
      </c>
      <c r="D38" s="121" t="s">
        <v>764</v>
      </c>
    </row>
    <row r="39" spans="1:4" ht="12.75">
      <c r="A39" s="85" t="s">
        <v>801</v>
      </c>
      <c r="B39" s="86"/>
      <c r="C39" s="121" t="s">
        <v>764</v>
      </c>
      <c r="D39" s="121" t="s">
        <v>764</v>
      </c>
    </row>
    <row r="40" spans="1:4" ht="12.75">
      <c r="A40" s="83" t="s">
        <v>852</v>
      </c>
      <c r="B40" s="84">
        <v>17.18</v>
      </c>
      <c r="C40" s="102">
        <v>-477380</v>
      </c>
      <c r="D40" s="102">
        <v>-12827925</v>
      </c>
    </row>
    <row r="41" spans="1:4" ht="12.75">
      <c r="A41" s="83" t="s">
        <v>802</v>
      </c>
      <c r="B41" s="84">
        <v>19</v>
      </c>
      <c r="C41" s="102">
        <v>-6978</v>
      </c>
      <c r="D41" s="102">
        <v>-2759</v>
      </c>
    </row>
    <row r="42" spans="1:4" ht="12.75">
      <c r="A42" s="83" t="s">
        <v>803</v>
      </c>
      <c r="B42" s="89"/>
      <c r="C42" s="120">
        <v>617566</v>
      </c>
      <c r="D42" s="120">
        <v>15872</v>
      </c>
    </row>
    <row r="43" spans="1:4" ht="12.75">
      <c r="A43" s="83" t="s">
        <v>853</v>
      </c>
      <c r="B43" s="84">
        <v>3</v>
      </c>
      <c r="C43" s="120">
        <v>0</v>
      </c>
      <c r="D43" s="120">
        <v>-6844944</v>
      </c>
    </row>
    <row r="44" spans="1:4" ht="13.5" thickBot="1">
      <c r="A44" s="83" t="s">
        <v>843</v>
      </c>
      <c r="B44" s="84">
        <v>27</v>
      </c>
      <c r="C44" s="120">
        <v>0</v>
      </c>
      <c r="D44" s="120" t="s">
        <v>765</v>
      </c>
    </row>
    <row r="45" spans="1:4" ht="13.5" thickBot="1">
      <c r="A45" s="90" t="s">
        <v>814</v>
      </c>
      <c r="B45" s="88"/>
      <c r="C45" s="122">
        <f>+SUM(C40:C44)</f>
        <v>133208</v>
      </c>
      <c r="D45" s="122">
        <f>+SUM(D40:D44)</f>
        <v>-19659756</v>
      </c>
    </row>
    <row r="46" spans="1:4" ht="12.75">
      <c r="A46" s="85"/>
      <c r="B46" s="86"/>
      <c r="C46" s="121" t="s">
        <v>764</v>
      </c>
      <c r="D46" s="121" t="s">
        <v>764</v>
      </c>
    </row>
    <row r="47" spans="1:4" ht="12.75">
      <c r="A47" s="85" t="s">
        <v>804</v>
      </c>
      <c r="B47" s="86"/>
      <c r="C47" s="121" t="s">
        <v>764</v>
      </c>
      <c r="D47" s="121" t="s">
        <v>764</v>
      </c>
    </row>
    <row r="48" spans="1:4" ht="12.75">
      <c r="A48" s="83" t="s">
        <v>805</v>
      </c>
      <c r="B48" s="89"/>
      <c r="C48" s="120">
        <v>17728</v>
      </c>
      <c r="D48" s="120">
        <v>168961</v>
      </c>
    </row>
    <row r="49" spans="1:4" ht="12.75">
      <c r="A49" s="83" t="s">
        <v>806</v>
      </c>
      <c r="B49" s="84"/>
      <c r="C49" s="120">
        <v>0</v>
      </c>
      <c r="D49" s="120">
        <v>-2288494</v>
      </c>
    </row>
    <row r="50" spans="1:4" ht="12.75">
      <c r="A50" s="83" t="s">
        <v>854</v>
      </c>
      <c r="B50" s="84">
        <v>27</v>
      </c>
      <c r="C50" s="120">
        <v>0</v>
      </c>
      <c r="D50" s="120">
        <v>24000000</v>
      </c>
    </row>
    <row r="51" spans="1:4" ht="13.5" thickBot="1">
      <c r="A51" s="83" t="s">
        <v>855</v>
      </c>
      <c r="B51" s="84">
        <v>27</v>
      </c>
      <c r="C51" s="120">
        <v>0</v>
      </c>
      <c r="D51" s="120">
        <v>55925</v>
      </c>
    </row>
    <row r="52" spans="1:4" ht="13.5" thickBot="1">
      <c r="A52" s="90" t="s">
        <v>815</v>
      </c>
      <c r="B52" s="88"/>
      <c r="C52" s="122">
        <f>+SUM(C48:C51)</f>
        <v>17728</v>
      </c>
      <c r="D52" s="122">
        <f>+SUM(D48:D51)</f>
        <v>21936392</v>
      </c>
    </row>
    <row r="53" spans="1:4" ht="12.75">
      <c r="A53" s="85"/>
      <c r="B53" s="86"/>
      <c r="C53" s="121" t="s">
        <v>764</v>
      </c>
      <c r="D53" s="121" t="s">
        <v>764</v>
      </c>
    </row>
    <row r="54" spans="1:4" ht="12.75">
      <c r="A54" s="85" t="s">
        <v>816</v>
      </c>
      <c r="B54" s="86"/>
      <c r="C54" s="133">
        <f>+C52+C45+C37</f>
        <v>-748212</v>
      </c>
      <c r="D54" s="133">
        <f>+D52+D45+D37</f>
        <v>817001</v>
      </c>
    </row>
    <row r="55" spans="1:4" ht="12.75">
      <c r="A55" s="85" t="s">
        <v>817</v>
      </c>
      <c r="B55" s="92">
        <v>6</v>
      </c>
      <c r="C55" s="119">
        <f>FORMSRK!D7</f>
        <v>1505402</v>
      </c>
      <c r="D55" s="119">
        <v>688401</v>
      </c>
    </row>
    <row r="56" spans="1:4" ht="13.5" thickBot="1">
      <c r="A56" s="83"/>
      <c r="B56" s="84"/>
      <c r="C56" s="121" t="s">
        <v>764</v>
      </c>
      <c r="D56" s="121" t="s">
        <v>764</v>
      </c>
    </row>
    <row r="57" spans="1:4" ht="14.25" customHeight="1" thickBot="1">
      <c r="A57" s="90" t="s">
        <v>818</v>
      </c>
      <c r="B57" s="93">
        <v>6</v>
      </c>
      <c r="C57" s="122">
        <f>+C55+C54</f>
        <v>757190</v>
      </c>
      <c r="D57" s="122">
        <f>+D55+D54</f>
        <v>1505402</v>
      </c>
    </row>
    <row r="58" spans="1:4" ht="12.75">
      <c r="A58" s="56"/>
      <c r="B58" s="56"/>
      <c r="C58" s="134"/>
      <c r="D58" s="56"/>
    </row>
    <row r="59" spans="1:4" ht="12.75">
      <c r="A59" s="56"/>
      <c r="B59" s="56"/>
      <c r="C59" s="134"/>
      <c r="D59" s="56"/>
    </row>
    <row r="60" ht="12.75">
      <c r="C60" s="135"/>
    </row>
    <row r="61" ht="12.75">
      <c r="C61" s="135"/>
    </row>
    <row r="62" ht="12.75">
      <c r="C62" s="135"/>
    </row>
    <row r="63" ht="12.75">
      <c r="C63" s="135"/>
    </row>
    <row r="64" ht="12.75">
      <c r="C64" s="135"/>
    </row>
    <row r="65" ht="12.75">
      <c r="C65" s="135"/>
    </row>
    <row r="66" ht="12.75">
      <c r="C66" s="135"/>
    </row>
    <row r="67" ht="12.75">
      <c r="C67" s="135"/>
    </row>
    <row r="68" ht="12.75">
      <c r="C68" s="135"/>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mehmet</cp:lastModifiedBy>
  <cp:lastPrinted>2009-04-06T06:30:39Z</cp:lastPrinted>
  <dcterms:created xsi:type="dcterms:W3CDTF">2000-06-20T07:59:40Z</dcterms:created>
  <dcterms:modified xsi:type="dcterms:W3CDTF">2012-03-06T14:28:11Z</dcterms:modified>
  <cp:category/>
  <cp:version/>
  <cp:contentType/>
  <cp:contentStatus/>
</cp:coreProperties>
</file>